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Estat\DESEMP17\"/>
    </mc:Choice>
  </mc:AlternateContent>
  <xr:revisionPtr revIDLastSave="0" documentId="13_ncr:1_{4D835A54-5243-4DD6-9FC0-779279D140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" r:id="rId1"/>
    <sheet name="I. Emplacamento" sheetId="4" r:id="rId2"/>
    <sheet name="II. Emplacamento Motorização" sheetId="5" r:id="rId3"/>
    <sheet name="III. Emplacamento Combustível" sheetId="6" r:id="rId4"/>
    <sheet name="IV. Emplacamento Empresa" sheetId="7" r:id="rId5"/>
    <sheet name="V. Exportação Volume" sheetId="8" r:id="rId6"/>
    <sheet name="VI. Produção" sheetId="9" r:id="rId7"/>
    <sheet name="VII. Outras informações" sheetId="10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5" l="1"/>
  <c r="M8" i="5"/>
  <c r="F14" i="7" l="1"/>
  <c r="G14" i="7"/>
  <c r="H14" i="7"/>
  <c r="I14" i="7"/>
  <c r="J14" i="7"/>
  <c r="K14" i="7"/>
  <c r="L14" i="7"/>
  <c r="M14" i="7"/>
  <c r="N14" i="7"/>
  <c r="O14" i="7"/>
  <c r="P14" i="7"/>
  <c r="E14" i="7"/>
  <c r="J11" i="9" l="1"/>
  <c r="E20" i="6" l="1"/>
  <c r="F20" i="6"/>
  <c r="G20" i="6"/>
  <c r="H20" i="6"/>
  <c r="I20" i="6"/>
  <c r="J20" i="6"/>
  <c r="K20" i="6"/>
  <c r="L20" i="6"/>
  <c r="M20" i="6"/>
  <c r="N20" i="6"/>
  <c r="O20" i="6"/>
  <c r="E21" i="6"/>
  <c r="F21" i="6"/>
  <c r="G21" i="6"/>
  <c r="H21" i="6"/>
  <c r="I21" i="6"/>
  <c r="J21" i="6"/>
  <c r="K21" i="6"/>
  <c r="L21" i="6"/>
  <c r="M21" i="6"/>
  <c r="N21" i="6"/>
  <c r="O21" i="6"/>
  <c r="E22" i="6"/>
  <c r="F22" i="6"/>
  <c r="G22" i="6"/>
  <c r="H22" i="6"/>
  <c r="I22" i="6"/>
  <c r="J22" i="6"/>
  <c r="K22" i="6"/>
  <c r="L22" i="6"/>
  <c r="M22" i="6"/>
  <c r="N22" i="6"/>
  <c r="O22" i="6"/>
  <c r="E23" i="6"/>
  <c r="F23" i="6"/>
  <c r="G23" i="6"/>
  <c r="H23" i="6"/>
  <c r="I23" i="6"/>
  <c r="J23" i="6"/>
  <c r="K23" i="6"/>
  <c r="L23" i="6"/>
  <c r="M23" i="6"/>
  <c r="N23" i="6"/>
  <c r="O23" i="6"/>
  <c r="D23" i="6"/>
  <c r="D22" i="6"/>
  <c r="D21" i="6"/>
  <c r="D20" i="6"/>
  <c r="O12" i="10" l="1"/>
  <c r="N12" i="10"/>
  <c r="M12" i="10"/>
  <c r="L12" i="10"/>
  <c r="K12" i="10"/>
  <c r="J12" i="10"/>
  <c r="I12" i="10"/>
  <c r="H12" i="10"/>
  <c r="G12" i="10"/>
  <c r="F12" i="10"/>
  <c r="E12" i="10"/>
  <c r="D12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O9" i="10"/>
  <c r="N9" i="10"/>
  <c r="M9" i="10"/>
  <c r="L9" i="10"/>
  <c r="K9" i="10"/>
  <c r="J9" i="10"/>
  <c r="I9" i="10"/>
  <c r="H9" i="10"/>
  <c r="G9" i="10"/>
  <c r="F9" i="10"/>
  <c r="E9" i="10"/>
  <c r="D9" i="10"/>
  <c r="P140" i="7"/>
  <c r="O140" i="7"/>
  <c r="N140" i="7"/>
  <c r="M140" i="7"/>
  <c r="L140" i="7"/>
  <c r="K140" i="7"/>
  <c r="H140" i="7"/>
  <c r="G140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E91" i="7" l="1"/>
  <c r="E90" i="7" s="1"/>
  <c r="G73" i="7"/>
  <c r="G72" i="7" s="1"/>
  <c r="K73" i="7"/>
  <c r="K72" i="7" s="1"/>
  <c r="O73" i="7"/>
  <c r="O72" i="7" s="1"/>
  <c r="H82" i="7"/>
  <c r="H81" i="7" s="1"/>
  <c r="L82" i="7"/>
  <c r="L81" i="7" s="1"/>
  <c r="P82" i="7"/>
  <c r="P81" i="7" s="1"/>
  <c r="F91" i="7"/>
  <c r="F90" i="7" s="1"/>
  <c r="H91" i="7"/>
  <c r="H90" i="7" s="1"/>
  <c r="J91" i="7"/>
  <c r="J90" i="7" s="1"/>
  <c r="L91" i="7"/>
  <c r="L90" i="7" s="1"/>
  <c r="N91" i="7"/>
  <c r="N90" i="7" s="1"/>
  <c r="P91" i="7"/>
  <c r="P90" i="7" s="1"/>
  <c r="G99" i="7"/>
  <c r="G98" i="7" s="1"/>
  <c r="I99" i="7"/>
  <c r="I98" i="7" s="1"/>
  <c r="K99" i="7"/>
  <c r="K98" i="7" s="1"/>
  <c r="M99" i="7"/>
  <c r="M98" i="7" s="1"/>
  <c r="O99" i="7"/>
  <c r="O98" i="7" s="1"/>
  <c r="Q114" i="7"/>
  <c r="Q117" i="7"/>
  <c r="Q119" i="7"/>
  <c r="I142" i="7"/>
  <c r="I141" i="7" s="1"/>
  <c r="M142" i="7"/>
  <c r="M141" i="7" s="1"/>
  <c r="P142" i="7"/>
  <c r="P141" i="7" s="1"/>
  <c r="L142" i="7"/>
  <c r="L141" i="7" s="1"/>
  <c r="H142" i="7"/>
  <c r="H141" i="7" s="1"/>
  <c r="H73" i="7"/>
  <c r="H72" i="7" s="1"/>
  <c r="L73" i="7"/>
  <c r="L72" i="7" s="1"/>
  <c r="P73" i="7"/>
  <c r="P72" i="7" s="1"/>
  <c r="I82" i="7"/>
  <c r="I81" i="7" s="1"/>
  <c r="M82" i="7"/>
  <c r="M81" i="7" s="1"/>
  <c r="G91" i="7"/>
  <c r="G90" i="7" s="1"/>
  <c r="K91" i="7"/>
  <c r="K90" i="7" s="1"/>
  <c r="O91" i="7"/>
  <c r="O90" i="7" s="1"/>
  <c r="Q118" i="7"/>
  <c r="O142" i="7"/>
  <c r="O141" i="7" s="1"/>
  <c r="K142" i="7"/>
  <c r="K141" i="7" s="1"/>
  <c r="G142" i="7"/>
  <c r="G141" i="7" s="1"/>
  <c r="E73" i="7"/>
  <c r="E72" i="7" s="1"/>
  <c r="I73" i="7"/>
  <c r="I72" i="7" s="1"/>
  <c r="M73" i="7"/>
  <c r="M72" i="7" s="1"/>
  <c r="N142" i="7"/>
  <c r="N141" i="7" s="1"/>
  <c r="J142" i="7"/>
  <c r="J141" i="7" s="1"/>
  <c r="F142" i="7"/>
  <c r="F141" i="7" s="1"/>
  <c r="E82" i="7"/>
  <c r="E81" i="7" s="1"/>
  <c r="F73" i="7"/>
  <c r="F72" i="7" s="1"/>
  <c r="J73" i="7"/>
  <c r="J72" i="7" s="1"/>
  <c r="N73" i="7"/>
  <c r="N72" i="7" s="1"/>
  <c r="G82" i="7"/>
  <c r="G81" i="7" s="1"/>
  <c r="K82" i="7"/>
  <c r="K81" i="7" s="1"/>
  <c r="O82" i="7"/>
  <c r="O81" i="7" s="1"/>
  <c r="F82" i="7"/>
  <c r="F81" i="7" s="1"/>
  <c r="J82" i="7"/>
  <c r="J81" i="7" s="1"/>
  <c r="N82" i="7"/>
  <c r="N81" i="7" s="1"/>
  <c r="I91" i="7"/>
  <c r="I90" i="7" s="1"/>
  <c r="M91" i="7"/>
  <c r="M90" i="7" s="1"/>
  <c r="F99" i="7"/>
  <c r="F98" i="7" s="1"/>
  <c r="J99" i="7"/>
  <c r="J98" i="7" s="1"/>
  <c r="N99" i="7"/>
  <c r="N98" i="7" s="1"/>
  <c r="H99" i="7"/>
  <c r="H98" i="7" s="1"/>
  <c r="L99" i="7"/>
  <c r="L98" i="7" s="1"/>
  <c r="P99" i="7"/>
  <c r="P98" i="7" s="1"/>
  <c r="Q115" i="7"/>
  <c r="Q120" i="7"/>
  <c r="Q12" i="7"/>
  <c r="Q16" i="7"/>
  <c r="Q18" i="7"/>
  <c r="Q20" i="7"/>
  <c r="Q22" i="7"/>
  <c r="Q24" i="7"/>
  <c r="Q26" i="7"/>
  <c r="Q13" i="7"/>
  <c r="Q15" i="7"/>
  <c r="Q19" i="7"/>
  <c r="Q21" i="7"/>
  <c r="Q23" i="7"/>
  <c r="E142" i="7" l="1"/>
  <c r="E141" i="7" s="1"/>
  <c r="E99" i="7"/>
  <c r="E98" i="7" s="1"/>
  <c r="Q54" i="7" l="1"/>
  <c r="Q55" i="7"/>
  <c r="Q75" i="7"/>
  <c r="Q121" i="7" l="1"/>
  <c r="Q101" i="7" l="1"/>
  <c r="O8" i="10" l="1"/>
  <c r="M8" i="10"/>
  <c r="I8" i="10"/>
  <c r="O7" i="5"/>
  <c r="M7" i="5"/>
  <c r="K7" i="5"/>
  <c r="I7" i="5"/>
  <c r="G7" i="5"/>
  <c r="E7" i="5"/>
  <c r="N7" i="5"/>
  <c r="L7" i="5"/>
  <c r="J7" i="5"/>
  <c r="H7" i="5"/>
  <c r="F7" i="5"/>
  <c r="N17" i="8"/>
  <c r="L17" i="8"/>
  <c r="J17" i="8"/>
  <c r="H17" i="8"/>
  <c r="O11" i="8"/>
  <c r="M11" i="8"/>
  <c r="I11" i="8"/>
  <c r="O8" i="8"/>
  <c r="M8" i="8"/>
  <c r="I8" i="8"/>
  <c r="N18" i="9"/>
  <c r="L18" i="9"/>
  <c r="J18" i="9"/>
  <c r="H18" i="9"/>
  <c r="O12" i="9"/>
  <c r="M12" i="9"/>
  <c r="I12" i="9"/>
  <c r="O9" i="9"/>
  <c r="M9" i="9"/>
  <c r="I9" i="9"/>
  <c r="O17" i="8"/>
  <c r="M17" i="8"/>
  <c r="I17" i="8"/>
  <c r="N11" i="8"/>
  <c r="L11" i="8"/>
  <c r="J11" i="8"/>
  <c r="H11" i="8"/>
  <c r="N8" i="8"/>
  <c r="L8" i="8"/>
  <c r="J8" i="8"/>
  <c r="H8" i="8"/>
  <c r="O18" i="9"/>
  <c r="M18" i="9"/>
  <c r="I18" i="9"/>
  <c r="N12" i="9"/>
  <c r="L12" i="9"/>
  <c r="J12" i="9"/>
  <c r="H12" i="9"/>
  <c r="N9" i="9"/>
  <c r="N8" i="9" s="1"/>
  <c r="L9" i="9"/>
  <c r="J9" i="9"/>
  <c r="H9" i="9"/>
  <c r="N8" i="10"/>
  <c r="L8" i="10"/>
  <c r="J8" i="10"/>
  <c r="H8" i="10"/>
  <c r="L19" i="5" l="1"/>
  <c r="L20" i="5"/>
  <c r="L21" i="5"/>
  <c r="N19" i="5"/>
  <c r="N20" i="5"/>
  <c r="N21" i="5"/>
  <c r="H19" i="5"/>
  <c r="H20" i="5"/>
  <c r="H21" i="5"/>
  <c r="E19" i="5"/>
  <c r="E20" i="5"/>
  <c r="E21" i="5"/>
  <c r="M19" i="5"/>
  <c r="M20" i="5"/>
  <c r="M21" i="5"/>
  <c r="I19" i="5"/>
  <c r="I20" i="5"/>
  <c r="I21" i="5"/>
  <c r="F19" i="5"/>
  <c r="F20" i="5"/>
  <c r="F21" i="5"/>
  <c r="K19" i="5"/>
  <c r="K20" i="5"/>
  <c r="K21" i="5"/>
  <c r="J19" i="5"/>
  <c r="J20" i="5"/>
  <c r="J21" i="5"/>
  <c r="G19" i="5"/>
  <c r="G20" i="5"/>
  <c r="G21" i="5"/>
  <c r="O19" i="5"/>
  <c r="O20" i="5"/>
  <c r="O21" i="5"/>
  <c r="J8" i="9"/>
  <c r="H7" i="8"/>
  <c r="I7" i="8"/>
  <c r="M8" i="9"/>
  <c r="I8" i="9"/>
  <c r="J7" i="8"/>
  <c r="N7" i="8"/>
  <c r="M7" i="8"/>
  <c r="O8" i="9"/>
  <c r="O7" i="8"/>
  <c r="H8" i="9"/>
  <c r="L8" i="9"/>
  <c r="L7" i="8"/>
  <c r="D7" i="5" l="1"/>
  <c r="D19" i="5" l="1"/>
  <c r="D21" i="5"/>
  <c r="D20" i="5"/>
  <c r="Q74" i="7"/>
  <c r="Q150" i="7" l="1"/>
  <c r="Q149" i="7"/>
  <c r="Q148" i="7"/>
  <c r="Q147" i="7"/>
  <c r="Q146" i="7"/>
  <c r="Q145" i="7"/>
  <c r="Q144" i="7"/>
  <c r="Q143" i="7"/>
  <c r="Q142" i="7"/>
  <c r="Q123" i="7"/>
  <c r="Q122" i="7"/>
  <c r="Q113" i="7"/>
  <c r="Q112" i="7"/>
  <c r="Q109" i="7"/>
  <c r="Q108" i="7"/>
  <c r="Q107" i="7"/>
  <c r="Q106" i="7"/>
  <c r="Q105" i="7"/>
  <c r="Q104" i="7"/>
  <c r="Q103" i="7"/>
  <c r="Q102" i="7"/>
  <c r="Q100" i="7"/>
  <c r="Q97" i="7"/>
  <c r="Q96" i="7"/>
  <c r="Q95" i="7"/>
  <c r="Q94" i="7"/>
  <c r="Q93" i="7"/>
  <c r="Q92" i="7"/>
  <c r="Q89" i="7"/>
  <c r="Q88" i="7"/>
  <c r="Q87" i="7"/>
  <c r="Q86" i="7"/>
  <c r="Q85" i="7"/>
  <c r="Q84" i="7"/>
  <c r="Q83" i="7"/>
  <c r="Q80" i="7"/>
  <c r="Q79" i="7"/>
  <c r="Q78" i="7"/>
  <c r="Q77" i="7"/>
  <c r="Q76" i="7"/>
  <c r="Q82" i="7" l="1"/>
  <c r="Q141" i="7"/>
  <c r="Q98" i="7"/>
  <c r="Q90" i="7"/>
  <c r="Q72" i="7"/>
  <c r="Q73" i="7"/>
  <c r="Q91" i="7"/>
  <c r="Q99" i="7"/>
  <c r="Q81" i="7" l="1"/>
  <c r="P9" i="5" l="1"/>
  <c r="P10" i="5"/>
  <c r="P8" i="5"/>
  <c r="P7" i="5" l="1"/>
  <c r="P20" i="5" l="1"/>
  <c r="P21" i="5"/>
  <c r="P19" i="5"/>
  <c r="F9" i="9"/>
  <c r="F12" i="9"/>
  <c r="F8" i="8"/>
  <c r="F11" i="8"/>
  <c r="F18" i="9"/>
  <c r="F17" i="8"/>
  <c r="F8" i="10" l="1"/>
  <c r="F7" i="8"/>
  <c r="F8" i="9"/>
  <c r="K9" i="9" l="1"/>
  <c r="K12" i="9"/>
  <c r="K8" i="8"/>
  <c r="K11" i="8"/>
  <c r="K18" i="9"/>
  <c r="K17" i="8"/>
  <c r="K8" i="10"/>
  <c r="K7" i="8" l="1"/>
  <c r="K8" i="9"/>
  <c r="Q10" i="7" l="1"/>
  <c r="Q31" i="7"/>
  <c r="Q35" i="7"/>
  <c r="Q40" i="7"/>
  <c r="Q43" i="7"/>
  <c r="Q49" i="7"/>
  <c r="Q52" i="7"/>
  <c r="Q56" i="7"/>
  <c r="Q58" i="7"/>
  <c r="Q60" i="7"/>
  <c r="Q62" i="7"/>
  <c r="Q67" i="7"/>
  <c r="Q69" i="7"/>
  <c r="Q30" i="7"/>
  <c r="Q32" i="7"/>
  <c r="Q34" i="7"/>
  <c r="Q36" i="7"/>
  <c r="Q39" i="7"/>
  <c r="Q44" i="7"/>
  <c r="Q51" i="7"/>
  <c r="Q57" i="7"/>
  <c r="Q59" i="7"/>
  <c r="Q61" i="7"/>
  <c r="Q63" i="7"/>
  <c r="Q66" i="7"/>
  <c r="Q68" i="7"/>
  <c r="Q70" i="7"/>
  <c r="E11" i="8" l="1"/>
  <c r="E8" i="10"/>
  <c r="E17" i="8"/>
  <c r="E8" i="8"/>
  <c r="E12" i="9"/>
  <c r="E9" i="9"/>
  <c r="E18" i="9"/>
  <c r="Q48" i="7"/>
  <c r="Q42" i="7"/>
  <c r="Q65" i="7"/>
  <c r="Q38" i="7"/>
  <c r="E8" i="9" l="1"/>
  <c r="E7" i="8"/>
  <c r="D11" i="8" l="1"/>
  <c r="D8" i="8"/>
  <c r="D12" i="9"/>
  <c r="D9" i="9"/>
  <c r="D8" i="10"/>
  <c r="D17" i="8"/>
  <c r="D18" i="9"/>
  <c r="D8" i="9" l="1"/>
  <c r="D7" i="8"/>
  <c r="Q45" i="7" l="1"/>
  <c r="Q28" i="7" l="1"/>
  <c r="Q27" i="7"/>
  <c r="H111" i="7" l="1"/>
  <c r="H110" i="7" s="1"/>
  <c r="H71" i="7" s="1"/>
  <c r="G111" i="7"/>
  <c r="G110" i="7" s="1"/>
  <c r="G71" i="7" s="1"/>
  <c r="Q29" i="7" l="1"/>
  <c r="O111" i="7"/>
  <c r="O110" i="7" s="1"/>
  <c r="O71" i="7" s="1"/>
  <c r="L111" i="7"/>
  <c r="L110" i="7" s="1"/>
  <c r="L71" i="7" s="1"/>
  <c r="P111" i="7"/>
  <c r="P110" i="7" s="1"/>
  <c r="P71" i="7" s="1"/>
  <c r="K111" i="7"/>
  <c r="K110" i="7" s="1"/>
  <c r="K71" i="7" s="1"/>
  <c r="Q25" i="7"/>
  <c r="I111" i="7"/>
  <c r="I110" i="7" s="1"/>
  <c r="I71" i="7" s="1"/>
  <c r="M111" i="7"/>
  <c r="M110" i="7" s="1"/>
  <c r="M71" i="7" s="1"/>
  <c r="Q17" i="7"/>
  <c r="Q33" i="7"/>
  <c r="F111" i="7"/>
  <c r="F110" i="7" s="1"/>
  <c r="F71" i="7" s="1"/>
  <c r="J111" i="7"/>
  <c r="J110" i="7" s="1"/>
  <c r="J71" i="7" s="1"/>
  <c r="N111" i="7"/>
  <c r="N110" i="7" s="1"/>
  <c r="N71" i="7" s="1"/>
  <c r="Q134" i="7" l="1"/>
  <c r="Q135" i="7"/>
  <c r="Q116" i="7"/>
  <c r="E111" i="7"/>
  <c r="Q133" i="7" l="1"/>
  <c r="E110" i="7"/>
  <c r="Q111" i="7"/>
  <c r="P19" i="8"/>
  <c r="P16" i="8"/>
  <c r="P15" i="8"/>
  <c r="P14" i="8"/>
  <c r="P13" i="8"/>
  <c r="P10" i="8"/>
  <c r="P20" i="9"/>
  <c r="P17" i="9"/>
  <c r="P16" i="9"/>
  <c r="P15" i="9"/>
  <c r="P14" i="9"/>
  <c r="P11" i="9"/>
  <c r="G9" i="9" l="1"/>
  <c r="P10" i="9"/>
  <c r="G11" i="8"/>
  <c r="P11" i="8" s="1"/>
  <c r="P12" i="8"/>
  <c r="P10" i="10"/>
  <c r="P19" i="9"/>
  <c r="G18" i="9"/>
  <c r="P18" i="9" s="1"/>
  <c r="G17" i="8"/>
  <c r="P17" i="8" s="1"/>
  <c r="P18" i="8"/>
  <c r="P13" i="9"/>
  <c r="G12" i="9"/>
  <c r="P12" i="9" s="1"/>
  <c r="G8" i="8"/>
  <c r="P9" i="8"/>
  <c r="E71" i="7"/>
  <c r="Q71" i="7" s="1"/>
  <c r="Q110" i="7"/>
  <c r="G7" i="8" l="1"/>
  <c r="P7" i="8" s="1"/>
  <c r="P8" i="8"/>
  <c r="G8" i="10"/>
  <c r="P9" i="10"/>
  <c r="P9" i="9"/>
  <c r="G8" i="9"/>
  <c r="P8" i="9" s="1"/>
  <c r="P8" i="10" l="1"/>
  <c r="G7" i="10"/>
  <c r="P47" i="7" l="1"/>
  <c r="P46" i="7" s="1"/>
  <c r="L47" i="7"/>
  <c r="L46" i="7" s="1"/>
  <c r="H47" i="7"/>
  <c r="H46" i="7" s="1"/>
  <c r="E7" i="10"/>
  <c r="E9" i="7"/>
  <c r="Q11" i="7"/>
  <c r="K125" i="7"/>
  <c r="K124" i="7" s="1"/>
  <c r="F9" i="7"/>
  <c r="F8" i="7" s="1"/>
  <c r="Q14" i="7"/>
  <c r="Q53" i="7"/>
  <c r="N125" i="7"/>
  <c r="N124" i="7" s="1"/>
  <c r="J125" i="7"/>
  <c r="J124" i="7" s="1"/>
  <c r="F125" i="7"/>
  <c r="F124" i="7" s="1"/>
  <c r="O47" i="7"/>
  <c r="O46" i="7" s="1"/>
  <c r="K47" i="7"/>
  <c r="K46" i="7" s="1"/>
  <c r="G47" i="7"/>
  <c r="G46" i="7" s="1"/>
  <c r="M9" i="7"/>
  <c r="M8" i="7" s="1"/>
  <c r="I9" i="7"/>
  <c r="I8" i="7" s="1"/>
  <c r="N9" i="7"/>
  <c r="N8" i="7" s="1"/>
  <c r="Q37" i="7"/>
  <c r="Q64" i="7"/>
  <c r="M125" i="7"/>
  <c r="M124" i="7" s="1"/>
  <c r="I125" i="7"/>
  <c r="I124" i="7" s="1"/>
  <c r="N47" i="7"/>
  <c r="N46" i="7" s="1"/>
  <c r="J47" i="7"/>
  <c r="J46" i="7" s="1"/>
  <c r="F47" i="7"/>
  <c r="F46" i="7" s="1"/>
  <c r="P9" i="7"/>
  <c r="P8" i="7" s="1"/>
  <c r="L9" i="7"/>
  <c r="L8" i="7" s="1"/>
  <c r="H9" i="7"/>
  <c r="H8" i="7" s="1"/>
  <c r="E47" i="7"/>
  <c r="Q50" i="7"/>
  <c r="O125" i="7"/>
  <c r="O124" i="7" s="1"/>
  <c r="J9" i="7"/>
  <c r="J8" i="7" s="1"/>
  <c r="J7" i="7" s="1"/>
  <c r="Q41" i="7"/>
  <c r="P125" i="7"/>
  <c r="P124" i="7" s="1"/>
  <c r="L125" i="7"/>
  <c r="L124" i="7" s="1"/>
  <c r="M47" i="7"/>
  <c r="M46" i="7" s="1"/>
  <c r="I47" i="7"/>
  <c r="I46" i="7" s="1"/>
  <c r="O9" i="7"/>
  <c r="O8" i="7" s="1"/>
  <c r="K9" i="7"/>
  <c r="K8" i="7" s="1"/>
  <c r="G9" i="7"/>
  <c r="G8" i="7" s="1"/>
  <c r="H7" i="7" l="1"/>
  <c r="K7" i="7"/>
  <c r="L7" i="7"/>
  <c r="P7" i="7"/>
  <c r="H125" i="7"/>
  <c r="H124" i="7" s="1"/>
  <c r="O7" i="7"/>
  <c r="F7" i="7"/>
  <c r="G7" i="7"/>
  <c r="N7" i="7"/>
  <c r="I7" i="7"/>
  <c r="E46" i="7"/>
  <c r="Q46" i="7" s="1"/>
  <c r="Q47" i="7"/>
  <c r="G125" i="7"/>
  <c r="G124" i="7" s="1"/>
  <c r="M7" i="7"/>
  <c r="E8" i="7"/>
  <c r="Q9" i="7"/>
  <c r="E7" i="7" l="1"/>
  <c r="Q7" i="7" s="1"/>
  <c r="Q8" i="7"/>
  <c r="P10" i="6"/>
  <c r="P9" i="6"/>
  <c r="P8" i="6"/>
  <c r="P7" i="6"/>
  <c r="P20" i="6" l="1"/>
  <c r="P21" i="6"/>
  <c r="P22" i="6"/>
  <c r="P23" i="6"/>
  <c r="M7" i="10"/>
  <c r="D7" i="10"/>
  <c r="J7" i="10" l="1"/>
  <c r="Q129" i="7" l="1"/>
  <c r="Q138" i="7" l="1"/>
  <c r="Q128" i="7"/>
  <c r="Q140" i="7"/>
  <c r="Q131" i="7"/>
  <c r="Q127" i="7"/>
  <c r="Q136" i="7"/>
  <c r="Q139" i="7"/>
  <c r="Q130" i="7"/>
  <c r="Q137" i="7"/>
  <c r="Q132" i="7"/>
  <c r="E125" i="7" l="1"/>
  <c r="Q126" i="7"/>
  <c r="E124" i="7" l="1"/>
  <c r="Q124" i="7" s="1"/>
  <c r="Q125" i="7"/>
  <c r="N7" i="10"/>
  <c r="O7" i="10"/>
  <c r="H7" i="10" l="1"/>
  <c r="I7" i="10" l="1"/>
  <c r="K7" i="10" l="1"/>
  <c r="L7" i="10" l="1"/>
  <c r="P12" i="10" l="1"/>
  <c r="F7" i="10" l="1"/>
  <c r="P7" i="10" s="1"/>
  <c r="P11" i="10"/>
  <c r="P21" i="10" l="1"/>
</calcChain>
</file>

<file path=xl/sharedStrings.xml><?xml version="1.0" encoding="utf-8"?>
<sst xmlns="http://schemas.openxmlformats.org/spreadsheetml/2006/main" count="456" uniqueCount="129">
  <si>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</si>
  <si>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</si>
  <si>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</si>
  <si>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</si>
  <si>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</si>
  <si>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</si>
  <si>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</si>
  <si>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</si>
  <si>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</si>
  <si>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</si>
  <si>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</si>
  <si>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</si>
  <si>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1000 cc</t>
  </si>
  <si>
    <t>Flex Fuel</t>
  </si>
  <si>
    <t>Diesel</t>
  </si>
  <si>
    <t>Exportações de autoveículos</t>
  </si>
  <si>
    <t>Produção de autoveículos</t>
  </si>
  <si>
    <t>Índice</t>
  </si>
  <si>
    <t>V. Exportação</t>
  </si>
  <si>
    <t>VI. Produção</t>
  </si>
  <si>
    <t>MERCEDES-BENZ</t>
  </si>
  <si>
    <t>AGRALE</t>
  </si>
  <si>
    <t xml:space="preserve">FORD </t>
  </si>
  <si>
    <t>IVECO</t>
  </si>
  <si>
    <t>INTERNATIONAL</t>
  </si>
  <si>
    <t>SCANIA</t>
  </si>
  <si>
    <t>VOLVO</t>
  </si>
  <si>
    <t>DAF</t>
  </si>
  <si>
    <t>MAN (VOLKSWAGEN CAMINHÕES)</t>
  </si>
  <si>
    <t>Unidades</t>
  </si>
  <si>
    <t>Total Ano</t>
  </si>
  <si>
    <t>Total</t>
  </si>
  <si>
    <t>Veículos leves</t>
  </si>
  <si>
    <t>Automóveis</t>
  </si>
  <si>
    <t>Comerciais leves</t>
  </si>
  <si>
    <t>Caminhões</t>
  </si>
  <si>
    <t>Semileves</t>
  </si>
  <si>
    <t>Leves</t>
  </si>
  <si>
    <t>Médios</t>
  </si>
  <si>
    <t>Semipesados</t>
  </si>
  <si>
    <t>Pesados</t>
  </si>
  <si>
    <t>Ônibus</t>
  </si>
  <si>
    <r>
      <t>Fonte</t>
    </r>
    <r>
      <rPr>
        <sz val="11"/>
        <color theme="1"/>
        <rFont val="Calibri"/>
        <family val="2"/>
        <scheme val="minor"/>
      </rPr>
      <t>: Renavam</t>
    </r>
  </si>
  <si>
    <t xml:space="preserve">Porcentagem </t>
  </si>
  <si>
    <t>+ 1000 cc a 2000 cc</t>
  </si>
  <si>
    <t xml:space="preserve">+ de 2000 cc </t>
  </si>
  <si>
    <t>Participação %</t>
  </si>
  <si>
    <t>Porcentagem</t>
  </si>
  <si>
    <t xml:space="preserve">+ 1000 cc a 2000 cc </t>
  </si>
  <si>
    <t>+ de 2000 cc</t>
  </si>
  <si>
    <t>Gasolina</t>
  </si>
  <si>
    <t>Elétrico</t>
  </si>
  <si>
    <r>
      <t>Fonte</t>
    </r>
    <r>
      <rPr>
        <i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Renavam</t>
    </r>
  </si>
  <si>
    <t>Porcenrtagem</t>
  </si>
  <si>
    <t>Empresas associadas à Anfavea</t>
  </si>
  <si>
    <t>Outras empresas</t>
  </si>
  <si>
    <t xml:space="preserve">Empresas associadas à Anfavea </t>
  </si>
  <si>
    <t>Caminhões - Total por empresa</t>
  </si>
  <si>
    <t>Ônibus (chassi)</t>
  </si>
  <si>
    <t xml:space="preserve">Leves </t>
  </si>
  <si>
    <t>Rodoviário</t>
  </si>
  <si>
    <t>Urbano</t>
  </si>
  <si>
    <t>Exportações de autoveículos desmontados (CKDs)</t>
  </si>
  <si>
    <t>Exportações em valor do setor de autoveículos</t>
  </si>
  <si>
    <t>US$ 1.000</t>
  </si>
  <si>
    <t>Emprego no setor de autoveículos</t>
  </si>
  <si>
    <t>Pessoas</t>
  </si>
  <si>
    <t>VII. Outras informações</t>
  </si>
  <si>
    <t>BMW</t>
  </si>
  <si>
    <t xml:space="preserve">     BMW</t>
  </si>
  <si>
    <t>FCA</t>
  </si>
  <si>
    <t>Audi</t>
  </si>
  <si>
    <t xml:space="preserve">     Mini</t>
  </si>
  <si>
    <t>Caoa - Hyundai</t>
  </si>
  <si>
    <t xml:space="preserve">     Hyundai   </t>
  </si>
  <si>
    <t xml:space="preserve">     Subaru</t>
  </si>
  <si>
    <t xml:space="preserve">     Chrysler</t>
  </si>
  <si>
    <t xml:space="preserve">     Dodge</t>
  </si>
  <si>
    <t xml:space="preserve">     Fiat     </t>
  </si>
  <si>
    <t xml:space="preserve">     Jeep</t>
  </si>
  <si>
    <t>Ford</t>
  </si>
  <si>
    <t>General Motors</t>
  </si>
  <si>
    <t>Honda Automóveis</t>
  </si>
  <si>
    <t>HPE</t>
  </si>
  <si>
    <t xml:space="preserve">     Mitsubishi</t>
  </si>
  <si>
    <t xml:space="preserve">     Suzuki</t>
  </si>
  <si>
    <t>Hyundai Motor</t>
  </si>
  <si>
    <t>Jaguar Land Rover</t>
  </si>
  <si>
    <t xml:space="preserve">     Jaguar</t>
  </si>
  <si>
    <t xml:space="preserve">      Land Rover</t>
  </si>
  <si>
    <t>Mahindra</t>
  </si>
  <si>
    <t>Mercedes-Benz</t>
  </si>
  <si>
    <t xml:space="preserve">      Mercedes-Benz</t>
  </si>
  <si>
    <t xml:space="preserve">      Smart</t>
  </si>
  <si>
    <t>Nissan</t>
  </si>
  <si>
    <t>Peugeot Citroën</t>
  </si>
  <si>
    <t xml:space="preserve">     Peugeot</t>
  </si>
  <si>
    <t xml:space="preserve">     Citroën</t>
  </si>
  <si>
    <t>Renault</t>
  </si>
  <si>
    <t>Toyota</t>
  </si>
  <si>
    <t xml:space="preserve">     Toyota</t>
  </si>
  <si>
    <t xml:space="preserve">     Lexus</t>
  </si>
  <si>
    <t>Volkswagen</t>
  </si>
  <si>
    <t>Agrale</t>
  </si>
  <si>
    <t>Caoa</t>
  </si>
  <si>
    <t>HPE (Mitsubishi)</t>
  </si>
  <si>
    <t>Iveco</t>
  </si>
  <si>
    <t>Jaguar Land Rover ( Land Rover)</t>
  </si>
  <si>
    <t>FCA (Dodge)</t>
  </si>
  <si>
    <t>MAN (Volkswagen Caminhões e Ônibus)</t>
  </si>
  <si>
    <t>International</t>
  </si>
  <si>
    <t>MAN</t>
  </si>
  <si>
    <t xml:space="preserve">      MAN</t>
  </si>
  <si>
    <t xml:space="preserve">     Volkswagen Caminhões e Ônibus</t>
  </si>
  <si>
    <t>Scania</t>
  </si>
  <si>
    <t>Shacman</t>
  </si>
  <si>
    <t>Volvo</t>
  </si>
  <si>
    <t>Man</t>
  </si>
  <si>
    <t>I. Emplacamento de autoveículos novos (nacionais, importados, total)</t>
  </si>
  <si>
    <t>Emplacamento de autoveículos novos nacionais</t>
  </si>
  <si>
    <t>Emplacamento de autoveículos novos importados</t>
  </si>
  <si>
    <t>Emplacamento total de autoveículos novos</t>
  </si>
  <si>
    <t>Participação dos autoveículos importados no Emplacamento</t>
  </si>
  <si>
    <t>Emplacamento total de autoveículos novos por empresa</t>
  </si>
  <si>
    <t>Emplacamento total de automóveis e comerciais leves novos por combustível</t>
  </si>
  <si>
    <t>Emplacamento total de automóveis novos por motorização</t>
  </si>
  <si>
    <t>II. Emplacamento de novos por Motorização</t>
  </si>
  <si>
    <t>III. Emplacamento de novos por Combustível</t>
  </si>
  <si>
    <t>IV. Emplacamento de novos por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</si>
</sst>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41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41" fontId="0" fillId="0" borderId="3" xfId="0" applyNumberFormat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0" fontId="0" fillId="0" borderId="14" xfId="0" quotePrefix="1" applyBorder="1" applyAlignment="1">
      <alignment vertical="center"/>
    </xf>
    <xf numFmtId="0" fontId="0" fillId="0" borderId="19" xfId="0" quotePrefix="1" applyBorder="1" applyAlignment="1">
      <alignment vertical="center"/>
    </xf>
    <xf numFmtId="0" fontId="0" fillId="0" borderId="20" xfId="0" applyBorder="1" applyAlignment="1">
      <alignment vertical="center"/>
    </xf>
    <xf numFmtId="41" fontId="0" fillId="0" borderId="18" xfId="0" applyNumberFormat="1" applyBorder="1" applyAlignment="1">
      <alignment vertical="center"/>
    </xf>
    <xf numFmtId="41" fontId="0" fillId="0" borderId="5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1" fontId="0" fillId="0" borderId="5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21" xfId="0" applyNumberForma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quotePrefix="1" applyBorder="1" applyAlignment="1">
      <alignment horizontal="left" vertical="center"/>
    </xf>
    <xf numFmtId="0" fontId="0" fillId="0" borderId="12" xfId="0" quotePrefix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4" fontId="0" fillId="0" borderId="1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164" fontId="0" fillId="0" borderId="24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1" fontId="1" fillId="2" borderId="26" xfId="0" applyNumberFormat="1" applyFont="1" applyFill="1" applyBorder="1" applyAlignment="1">
      <alignment horizontal="center" vertical="center"/>
    </xf>
    <xf numFmtId="41" fontId="1" fillId="2" borderId="26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vertical="center"/>
    </xf>
    <xf numFmtId="41" fontId="0" fillId="0" borderId="14" xfId="0" applyNumberFormat="1" applyBorder="1" applyAlignment="1">
      <alignment vertical="center"/>
    </xf>
    <xf numFmtId="41" fontId="0" fillId="0" borderId="17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8" xfId="0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41" fontId="1" fillId="2" borderId="28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28" xfId="0" applyFill="1" applyBorder="1" applyAlignment="1">
      <alignment vertical="center"/>
    </xf>
    <xf numFmtId="0" fontId="3" fillId="0" borderId="0" xfId="0" applyFont="1"/>
    <xf numFmtId="41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29" xfId="0" applyFill="1" applyBorder="1" applyAlignment="1">
      <alignment vertical="center"/>
    </xf>
    <xf numFmtId="41" fontId="1" fillId="2" borderId="24" xfId="0" applyNumberFormat="1" applyFont="1" applyFill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2" borderId="8" xfId="0" applyFill="1" applyBorder="1" applyAlignment="1">
      <alignment vertical="center"/>
    </xf>
    <xf numFmtId="41" fontId="1" fillId="2" borderId="26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41" fontId="0" fillId="0" borderId="24" xfId="0" applyNumberForma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Z"/>
      <sheetName val="A"/>
      <sheetName val="XX"/>
      <sheetName val="Plan1"/>
    </sheetNames>
    <sheetDataSet>
      <sheetData sheetId="0">
        <row r="522">
          <cell r="B522">
            <v>110</v>
          </cell>
          <cell r="C522">
            <v>110</v>
          </cell>
          <cell r="D522"/>
          <cell r="E522">
            <v>110</v>
          </cell>
          <cell r="F522">
            <v>110</v>
          </cell>
          <cell r="G522">
            <v>110</v>
          </cell>
          <cell r="H522">
            <v>110</v>
          </cell>
          <cell r="I522">
            <v>110</v>
          </cell>
          <cell r="J522">
            <v>110</v>
          </cell>
          <cell r="K522">
            <v>110</v>
          </cell>
          <cell r="L522">
            <v>110</v>
          </cell>
          <cell r="M522">
            <v>110</v>
          </cell>
        </row>
        <row r="523">
          <cell r="B523">
            <v>768</v>
          </cell>
          <cell r="C523">
            <v>960</v>
          </cell>
          <cell r="D523">
            <v>1152</v>
          </cell>
          <cell r="E523">
            <v>720</v>
          </cell>
          <cell r="F523">
            <v>1392</v>
          </cell>
          <cell r="G523">
            <v>864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</row>
        <row r="529">
          <cell r="B529">
            <v>204</v>
          </cell>
          <cell r="C529">
            <v>266</v>
          </cell>
          <cell r="D529">
            <v>520</v>
          </cell>
          <cell r="E529">
            <v>764</v>
          </cell>
          <cell r="F529">
            <v>591</v>
          </cell>
          <cell r="G529">
            <v>638</v>
          </cell>
          <cell r="H529">
            <v>558</v>
          </cell>
          <cell r="I529">
            <v>735</v>
          </cell>
          <cell r="J529">
            <v>583</v>
          </cell>
          <cell r="K529">
            <v>697</v>
          </cell>
          <cell r="L529">
            <v>655</v>
          </cell>
          <cell r="M529">
            <v>546</v>
          </cell>
        </row>
        <row r="532">
          <cell r="B532">
            <v>189</v>
          </cell>
          <cell r="C532">
            <v>483</v>
          </cell>
          <cell r="D532">
            <v>539</v>
          </cell>
          <cell r="E532">
            <v>457</v>
          </cell>
          <cell r="F532">
            <v>616</v>
          </cell>
          <cell r="G532">
            <v>447</v>
          </cell>
          <cell r="H532">
            <v>349</v>
          </cell>
          <cell r="I532">
            <v>463</v>
          </cell>
          <cell r="J532">
            <v>398</v>
          </cell>
          <cell r="K532">
            <v>323</v>
          </cell>
          <cell r="L532">
            <v>305</v>
          </cell>
          <cell r="M532">
            <v>296</v>
          </cell>
        </row>
        <row r="743">
          <cell r="B743">
            <v>8</v>
          </cell>
          <cell r="C743">
            <v>4</v>
          </cell>
          <cell r="D743">
            <v>8</v>
          </cell>
          <cell r="E743">
            <v>13</v>
          </cell>
          <cell r="F743">
            <v>16</v>
          </cell>
          <cell r="G743">
            <v>13</v>
          </cell>
          <cell r="H743">
            <v>13</v>
          </cell>
          <cell r="I743">
            <v>12</v>
          </cell>
          <cell r="J743">
            <v>11</v>
          </cell>
          <cell r="K743">
            <v>3</v>
          </cell>
          <cell r="L743">
            <v>9</v>
          </cell>
          <cell r="M743">
            <v>9</v>
          </cell>
        </row>
        <row r="744">
          <cell r="B744">
            <v>0</v>
          </cell>
          <cell r="C744">
            <v>2</v>
          </cell>
          <cell r="D744">
            <v>2</v>
          </cell>
          <cell r="E744">
            <v>0</v>
          </cell>
          <cell r="F744">
            <v>0</v>
          </cell>
          <cell r="G744">
            <v>1</v>
          </cell>
          <cell r="H744">
            <v>2</v>
          </cell>
          <cell r="I744">
            <v>0</v>
          </cell>
          <cell r="J744">
            <v>0</v>
          </cell>
          <cell r="K744">
            <v>2</v>
          </cell>
          <cell r="L744">
            <v>2</v>
          </cell>
          <cell r="M744">
            <v>1</v>
          </cell>
        </row>
        <row r="745">
          <cell r="B745">
            <v>61</v>
          </cell>
          <cell r="C745">
            <v>37</v>
          </cell>
          <cell r="D745">
            <v>66</v>
          </cell>
          <cell r="E745">
            <v>51</v>
          </cell>
          <cell r="F745">
            <v>78</v>
          </cell>
          <cell r="G745">
            <v>70</v>
          </cell>
          <cell r="H745">
            <v>90</v>
          </cell>
          <cell r="I745">
            <v>115</v>
          </cell>
          <cell r="J745">
            <v>107</v>
          </cell>
          <cell r="K745">
            <v>112</v>
          </cell>
          <cell r="L745">
            <v>159</v>
          </cell>
          <cell r="M745">
            <v>102</v>
          </cell>
        </row>
        <row r="746">
          <cell r="B746">
            <v>19</v>
          </cell>
          <cell r="C746">
            <v>27</v>
          </cell>
          <cell r="D746">
            <v>44</v>
          </cell>
          <cell r="E746">
            <v>41</v>
          </cell>
          <cell r="F746">
            <v>41</v>
          </cell>
          <cell r="G746">
            <v>62</v>
          </cell>
          <cell r="H746">
            <v>42</v>
          </cell>
          <cell r="I746">
            <v>33</v>
          </cell>
          <cell r="J746">
            <v>7</v>
          </cell>
          <cell r="K746">
            <v>6</v>
          </cell>
          <cell r="L746">
            <v>9</v>
          </cell>
          <cell r="M746">
            <v>2</v>
          </cell>
        </row>
        <row r="747">
          <cell r="B747">
            <v>519</v>
          </cell>
          <cell r="C747">
            <v>386</v>
          </cell>
          <cell r="D747">
            <v>611</v>
          </cell>
          <cell r="E747">
            <v>567</v>
          </cell>
          <cell r="F747">
            <v>676</v>
          </cell>
          <cell r="G747">
            <v>677</v>
          </cell>
          <cell r="H747">
            <v>750</v>
          </cell>
          <cell r="I747">
            <v>707</v>
          </cell>
          <cell r="J747">
            <v>692</v>
          </cell>
          <cell r="K747">
            <v>662</v>
          </cell>
          <cell r="L747">
            <v>823</v>
          </cell>
          <cell r="M747">
            <v>740</v>
          </cell>
        </row>
        <row r="748">
          <cell r="B748">
            <v>8</v>
          </cell>
          <cell r="C748">
            <v>5</v>
          </cell>
          <cell r="D748">
            <v>1</v>
          </cell>
          <cell r="E748">
            <v>7</v>
          </cell>
          <cell r="F748">
            <v>6</v>
          </cell>
          <cell r="G748">
            <v>1</v>
          </cell>
          <cell r="H748">
            <v>0</v>
          </cell>
          <cell r="I748">
            <v>2</v>
          </cell>
          <cell r="J748">
            <v>1</v>
          </cell>
          <cell r="K748">
            <v>0</v>
          </cell>
          <cell r="L748">
            <v>1</v>
          </cell>
          <cell r="M748">
            <v>2</v>
          </cell>
        </row>
        <row r="749">
          <cell r="B749">
            <v>136</v>
          </cell>
          <cell r="C749">
            <v>100</v>
          </cell>
          <cell r="D749">
            <v>142</v>
          </cell>
          <cell r="E749">
            <v>141</v>
          </cell>
          <cell r="F749">
            <v>155</v>
          </cell>
          <cell r="G749">
            <v>150</v>
          </cell>
          <cell r="H749">
            <v>158</v>
          </cell>
          <cell r="I749">
            <v>211</v>
          </cell>
          <cell r="J749">
            <v>199</v>
          </cell>
          <cell r="K749">
            <v>184</v>
          </cell>
          <cell r="L749">
            <v>142</v>
          </cell>
          <cell r="M749">
            <v>206</v>
          </cell>
        </row>
        <row r="750">
          <cell r="B750">
            <v>651</v>
          </cell>
          <cell r="C750">
            <v>604</v>
          </cell>
          <cell r="D750">
            <v>1008</v>
          </cell>
          <cell r="E750">
            <v>993</v>
          </cell>
          <cell r="F750">
            <v>1098</v>
          </cell>
          <cell r="G750">
            <v>1067</v>
          </cell>
          <cell r="H750">
            <v>1321</v>
          </cell>
          <cell r="I750">
            <v>1367</v>
          </cell>
          <cell r="J750">
            <v>1275</v>
          </cell>
          <cell r="K750">
            <v>1407</v>
          </cell>
          <cell r="L750">
            <v>1429</v>
          </cell>
          <cell r="M750">
            <v>1987</v>
          </cell>
        </row>
        <row r="751"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/>
          <cell r="M751"/>
        </row>
        <row r="752"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</row>
        <row r="753">
          <cell r="B753">
            <v>889</v>
          </cell>
          <cell r="C753">
            <v>831</v>
          </cell>
          <cell r="D753">
            <v>1336</v>
          </cell>
          <cell r="E753">
            <v>923</v>
          </cell>
          <cell r="F753">
            <v>1150</v>
          </cell>
          <cell r="G753">
            <v>1257</v>
          </cell>
          <cell r="H753">
            <v>1132</v>
          </cell>
          <cell r="I753">
            <v>1471</v>
          </cell>
          <cell r="J753">
            <v>1249</v>
          </cell>
          <cell r="K753">
            <v>1380</v>
          </cell>
          <cell r="L753">
            <v>1486</v>
          </cell>
          <cell r="M753">
            <v>1566</v>
          </cell>
        </row>
        <row r="754">
          <cell r="B754">
            <v>322</v>
          </cell>
          <cell r="C754">
            <v>238</v>
          </cell>
          <cell r="D754">
            <v>521</v>
          </cell>
          <cell r="E754">
            <v>327</v>
          </cell>
          <cell r="F754">
            <v>435</v>
          </cell>
          <cell r="G754">
            <v>436</v>
          </cell>
          <cell r="H754">
            <v>520</v>
          </cell>
          <cell r="I754">
            <v>434</v>
          </cell>
          <cell r="J754">
            <v>488</v>
          </cell>
          <cell r="K754">
            <v>600</v>
          </cell>
          <cell r="L754">
            <v>677</v>
          </cell>
          <cell r="M754">
            <v>756</v>
          </cell>
        </row>
        <row r="755"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</row>
        <row r="756">
          <cell r="B756">
            <v>325</v>
          </cell>
          <cell r="C756">
            <v>369</v>
          </cell>
          <cell r="D756">
            <v>360</v>
          </cell>
          <cell r="E756">
            <v>403</v>
          </cell>
          <cell r="F756">
            <v>443</v>
          </cell>
          <cell r="G756">
            <v>475</v>
          </cell>
          <cell r="H756">
            <v>502</v>
          </cell>
          <cell r="I756">
            <v>478</v>
          </cell>
          <cell r="J756">
            <v>507</v>
          </cell>
          <cell r="K756">
            <v>671</v>
          </cell>
          <cell r="L756">
            <v>724</v>
          </cell>
          <cell r="M756">
            <v>696</v>
          </cell>
        </row>
        <row r="757">
          <cell r="D757">
            <v>5</v>
          </cell>
          <cell r="E757">
            <v>3</v>
          </cell>
          <cell r="H757">
            <v>5</v>
          </cell>
          <cell r="I757">
            <v>4</v>
          </cell>
          <cell r="J757">
            <v>4</v>
          </cell>
          <cell r="K757">
            <v>2</v>
          </cell>
          <cell r="L757">
            <v>11</v>
          </cell>
          <cell r="M757">
            <v>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6" tint="0.59999389629810485"/>
    <pageSetUpPr fitToPage="1"/>
  </sheetPr>
  <dimension ref="B2:C16"/>
  <sheetViews>
    <sheetView tabSelected="1" workbookViewId="0">
      <selection activeCell="B10" sqref="B10"/>
    </sheetView>
  </sheetViews>
  <sheetFormatPr defaultRowHeight="14.5" x14ac:dyDescent="0.35"/>
  <cols>
    <col min="2" max="2" width="9.54296875" style="1" customWidth="1"/>
  </cols>
  <sheetData>
    <row r="2" spans="2:3" ht="18.5" x14ac:dyDescent="0.45">
      <c r="B2" s="17"/>
      <c r="C2" s="18"/>
    </row>
    <row r="3" spans="2:3" s="89" customFormat="1" ht="21" x14ac:dyDescent="0.5">
      <c r="B3" s="50" t="s">
        <v>17</v>
      </c>
    </row>
    <row r="4" spans="2:3" s="89" customFormat="1" ht="21" x14ac:dyDescent="0.5">
      <c r="B4" s="50"/>
    </row>
    <row r="5" spans="2:3" s="89" customFormat="1" ht="21" customHeight="1" x14ac:dyDescent="0.5">
      <c r="B5" s="50"/>
    </row>
    <row r="6" spans="2:3" s="89" customFormat="1" ht="25" customHeight="1" x14ac:dyDescent="0.5">
      <c r="B6" s="90" t="s">
        <v>118</v>
      </c>
    </row>
    <row r="7" spans="2:3" s="89" customFormat="1" ht="25" customHeight="1" x14ac:dyDescent="0.5">
      <c r="B7" s="90" t="s">
        <v>126</v>
      </c>
    </row>
    <row r="8" spans="2:3" s="89" customFormat="1" ht="25" customHeight="1" x14ac:dyDescent="0.5">
      <c r="B8" s="90" t="s">
        <v>127</v>
      </c>
    </row>
    <row r="9" spans="2:3" s="89" customFormat="1" ht="25" customHeight="1" x14ac:dyDescent="0.5">
      <c r="B9" s="90" t="s">
        <v>128</v>
      </c>
    </row>
    <row r="10" spans="2:3" s="89" customFormat="1" ht="25" customHeight="1" x14ac:dyDescent="0.5">
      <c r="B10" s="90" t="s">
        <v>18</v>
      </c>
    </row>
    <row r="11" spans="2:3" s="89" customFormat="1" ht="25" customHeight="1" x14ac:dyDescent="0.5">
      <c r="B11" s="90" t="s">
        <v>19</v>
      </c>
    </row>
    <row r="12" spans="2:3" ht="18.75" customHeight="1" x14ac:dyDescent="0.35">
      <c r="B12" s="90" t="s">
        <v>67</v>
      </c>
    </row>
    <row r="13" spans="2:3" ht="18.75" customHeight="1" x14ac:dyDescent="0.35">
      <c r="B13" s="3"/>
    </row>
    <row r="14" spans="2:3" ht="18.75" customHeight="1" x14ac:dyDescent="0.35">
      <c r="B14" s="3"/>
    </row>
    <row r="15" spans="2:3" ht="18.75" customHeight="1" x14ac:dyDescent="0.35">
      <c r="B15" s="3"/>
    </row>
    <row r="16" spans="2:3" ht="18.75" customHeight="1" x14ac:dyDescent="0.3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B2:Q65"/>
  <sheetViews>
    <sheetView topLeftCell="B1" workbookViewId="0">
      <selection activeCell="C42" sqref="C42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2.26953125" style="1" customWidth="1"/>
    <col min="17" max="17" width="13.54296875" style="1" customWidth="1"/>
  </cols>
  <sheetData>
    <row r="2" spans="2:17" s="1" customFormat="1" ht="23.5" x14ac:dyDescent="0.35">
      <c r="B2" s="91" t="s">
        <v>119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s="1" customFormat="1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s="1" customFormat="1" x14ac:dyDescent="0.35"/>
    <row r="5" spans="2:17" s="1" customFormat="1" ht="21" customHeight="1" x14ac:dyDescent="0.35">
      <c r="B5" s="6"/>
      <c r="C5" s="7" t="s">
        <v>29</v>
      </c>
      <c r="D5" s="107">
        <v>2017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50"/>
    </row>
    <row r="6" spans="2:17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30</v>
      </c>
      <c r="Q6" s="2"/>
    </row>
    <row r="7" spans="2:17" s="1" customFormat="1" ht="18.75" customHeight="1" x14ac:dyDescent="0.35">
      <c r="B7" s="9" t="s">
        <v>31</v>
      </c>
      <c r="C7" s="8"/>
      <c r="D7" s="20">
        <v>130407</v>
      </c>
      <c r="E7" s="20">
        <v>121302</v>
      </c>
      <c r="F7" s="20">
        <v>168248</v>
      </c>
      <c r="G7" s="20">
        <v>139361</v>
      </c>
      <c r="H7" s="20">
        <v>174445</v>
      </c>
      <c r="I7" s="20">
        <v>174408</v>
      </c>
      <c r="J7" s="20">
        <v>164043</v>
      </c>
      <c r="K7" s="20">
        <v>193057</v>
      </c>
      <c r="L7" s="20">
        <v>178894</v>
      </c>
      <c r="M7" s="20">
        <v>181919</v>
      </c>
      <c r="N7" s="20">
        <v>182631</v>
      </c>
      <c r="O7" s="20">
        <v>186858</v>
      </c>
      <c r="P7" s="20">
        <v>1995573</v>
      </c>
      <c r="Q7" s="3"/>
    </row>
    <row r="8" spans="2:17" s="1" customFormat="1" ht="18.75" customHeight="1" x14ac:dyDescent="0.35">
      <c r="B8" s="13" t="s">
        <v>32</v>
      </c>
      <c r="C8" s="14"/>
      <c r="D8" s="21">
        <v>127055</v>
      </c>
      <c r="E8" s="21">
        <v>118369</v>
      </c>
      <c r="F8" s="21">
        <v>163470</v>
      </c>
      <c r="G8" s="21">
        <v>135236</v>
      </c>
      <c r="H8" s="21">
        <v>169425</v>
      </c>
      <c r="I8" s="21">
        <v>169081</v>
      </c>
      <c r="J8" s="21">
        <v>158404</v>
      </c>
      <c r="K8" s="21">
        <v>186840</v>
      </c>
      <c r="L8" s="21">
        <v>173634</v>
      </c>
      <c r="M8" s="21">
        <v>176141</v>
      </c>
      <c r="N8" s="21">
        <v>176281</v>
      </c>
      <c r="O8" s="21">
        <v>179723</v>
      </c>
      <c r="P8" s="21">
        <v>1933659</v>
      </c>
      <c r="Q8" s="3"/>
    </row>
    <row r="9" spans="2:17" s="1" customFormat="1" ht="18.75" customHeight="1" x14ac:dyDescent="0.35">
      <c r="B9" s="16"/>
      <c r="C9" s="14" t="s">
        <v>33</v>
      </c>
      <c r="D9" s="15">
        <v>109733</v>
      </c>
      <c r="E9" s="15">
        <v>102362</v>
      </c>
      <c r="F9" s="15">
        <v>142965</v>
      </c>
      <c r="G9" s="15">
        <v>119228</v>
      </c>
      <c r="H9" s="15">
        <v>148669</v>
      </c>
      <c r="I9" s="15">
        <v>147378</v>
      </c>
      <c r="J9" s="15">
        <v>137981</v>
      </c>
      <c r="K9" s="15">
        <v>164715</v>
      </c>
      <c r="L9" s="15">
        <v>154154</v>
      </c>
      <c r="M9" s="15">
        <v>153393</v>
      </c>
      <c r="N9" s="15">
        <v>155123</v>
      </c>
      <c r="O9" s="15">
        <v>156132</v>
      </c>
      <c r="P9" s="15">
        <v>1691833</v>
      </c>
      <c r="Q9" s="3"/>
    </row>
    <row r="10" spans="2:17" s="1" customFormat="1" ht="18.75" customHeight="1" x14ac:dyDescent="0.35">
      <c r="B10" s="16"/>
      <c r="C10" s="14" t="s">
        <v>34</v>
      </c>
      <c r="D10" s="15">
        <v>17322</v>
      </c>
      <c r="E10" s="15">
        <v>16007</v>
      </c>
      <c r="F10" s="15">
        <v>20505</v>
      </c>
      <c r="G10" s="15">
        <v>16008</v>
      </c>
      <c r="H10" s="15">
        <v>20756</v>
      </c>
      <c r="I10" s="15">
        <v>21703</v>
      </c>
      <c r="J10" s="15">
        <v>20423</v>
      </c>
      <c r="K10" s="15">
        <v>22125</v>
      </c>
      <c r="L10" s="15">
        <v>19480</v>
      </c>
      <c r="M10" s="15">
        <v>22748</v>
      </c>
      <c r="N10" s="15">
        <v>21158</v>
      </c>
      <c r="O10" s="15">
        <v>23591</v>
      </c>
      <c r="P10" s="15">
        <v>241826</v>
      </c>
      <c r="Q10" s="3"/>
    </row>
    <row r="11" spans="2:17" s="1" customFormat="1" ht="18.75" customHeight="1" x14ac:dyDescent="0.35">
      <c r="B11" s="13" t="s">
        <v>35</v>
      </c>
      <c r="C11" s="14"/>
      <c r="D11" s="21">
        <v>2848</v>
      </c>
      <c r="E11" s="21">
        <v>2505</v>
      </c>
      <c r="F11" s="21">
        <v>3921</v>
      </c>
      <c r="G11" s="21">
        <v>3338</v>
      </c>
      <c r="H11" s="21">
        <v>3953</v>
      </c>
      <c r="I11" s="21">
        <v>4073</v>
      </c>
      <c r="J11" s="21">
        <v>4397</v>
      </c>
      <c r="K11" s="21">
        <v>4659</v>
      </c>
      <c r="L11" s="21">
        <v>4395</v>
      </c>
      <c r="M11" s="21">
        <v>4892</v>
      </c>
      <c r="N11" s="21">
        <v>5264</v>
      </c>
      <c r="O11" s="21">
        <v>5915</v>
      </c>
      <c r="P11" s="21">
        <v>50160</v>
      </c>
      <c r="Q11" s="3"/>
    </row>
    <row r="12" spans="2:17" s="1" customFormat="1" ht="18.75" customHeight="1" x14ac:dyDescent="0.35">
      <c r="B12" s="16"/>
      <c r="C12" s="14" t="s">
        <v>36</v>
      </c>
      <c r="D12" s="15">
        <v>92</v>
      </c>
      <c r="E12" s="15">
        <v>105</v>
      </c>
      <c r="F12" s="15">
        <v>157</v>
      </c>
      <c r="G12" s="15">
        <v>134</v>
      </c>
      <c r="H12" s="15">
        <v>142</v>
      </c>
      <c r="I12" s="15">
        <v>147</v>
      </c>
      <c r="J12" s="15">
        <v>190</v>
      </c>
      <c r="K12" s="15">
        <v>149</v>
      </c>
      <c r="L12" s="15">
        <v>145</v>
      </c>
      <c r="M12" s="15">
        <v>163</v>
      </c>
      <c r="N12" s="15">
        <v>181</v>
      </c>
      <c r="O12" s="15">
        <v>199</v>
      </c>
      <c r="P12" s="15">
        <v>1804</v>
      </c>
      <c r="Q12" s="3"/>
    </row>
    <row r="13" spans="2:17" s="1" customFormat="1" ht="18.75" customHeight="1" x14ac:dyDescent="0.35">
      <c r="B13" s="16"/>
      <c r="C13" s="14" t="s">
        <v>37</v>
      </c>
      <c r="D13" s="15">
        <v>649</v>
      </c>
      <c r="E13" s="15">
        <v>640</v>
      </c>
      <c r="F13" s="15">
        <v>939</v>
      </c>
      <c r="G13" s="15">
        <v>815</v>
      </c>
      <c r="H13" s="15">
        <v>921</v>
      </c>
      <c r="I13" s="15">
        <v>1031</v>
      </c>
      <c r="J13" s="15">
        <v>1075</v>
      </c>
      <c r="K13" s="15">
        <v>1038</v>
      </c>
      <c r="L13" s="15">
        <v>966</v>
      </c>
      <c r="M13" s="15">
        <v>1057</v>
      </c>
      <c r="N13" s="15">
        <v>1158</v>
      </c>
      <c r="O13" s="15">
        <v>1372</v>
      </c>
      <c r="P13" s="15">
        <v>11661</v>
      </c>
      <c r="Q13" s="3"/>
    </row>
    <row r="14" spans="2:17" s="1" customFormat="1" ht="18.75" customHeight="1" x14ac:dyDescent="0.35">
      <c r="B14" s="16"/>
      <c r="C14" s="14" t="s">
        <v>38</v>
      </c>
      <c r="D14" s="15">
        <v>223</v>
      </c>
      <c r="E14" s="15">
        <v>210</v>
      </c>
      <c r="F14" s="15">
        <v>351</v>
      </c>
      <c r="G14" s="15">
        <v>288</v>
      </c>
      <c r="H14" s="15">
        <v>355</v>
      </c>
      <c r="I14" s="15">
        <v>370</v>
      </c>
      <c r="J14" s="15">
        <v>439</v>
      </c>
      <c r="K14" s="15">
        <v>385</v>
      </c>
      <c r="L14" s="15">
        <v>329</v>
      </c>
      <c r="M14" s="15">
        <v>447</v>
      </c>
      <c r="N14" s="15">
        <v>436</v>
      </c>
      <c r="O14" s="15">
        <v>612</v>
      </c>
      <c r="P14" s="15">
        <v>4445</v>
      </c>
      <c r="Q14" s="3"/>
    </row>
    <row r="15" spans="2:17" s="1" customFormat="1" ht="18.75" customHeight="1" x14ac:dyDescent="0.35">
      <c r="B15" s="16"/>
      <c r="C15" s="14" t="s">
        <v>39</v>
      </c>
      <c r="D15" s="15">
        <v>872</v>
      </c>
      <c r="E15" s="15">
        <v>642</v>
      </c>
      <c r="F15" s="15">
        <v>999</v>
      </c>
      <c r="G15" s="15">
        <v>791</v>
      </c>
      <c r="H15" s="15">
        <v>1042</v>
      </c>
      <c r="I15" s="15">
        <v>1101</v>
      </c>
      <c r="J15" s="15">
        <v>1118</v>
      </c>
      <c r="K15" s="15">
        <v>1378</v>
      </c>
      <c r="L15" s="15">
        <v>1202</v>
      </c>
      <c r="M15" s="15">
        <v>1231</v>
      </c>
      <c r="N15" s="15">
        <v>1394</v>
      </c>
      <c r="O15" s="15">
        <v>1516</v>
      </c>
      <c r="P15" s="15">
        <v>13286</v>
      </c>
      <c r="Q15" s="3"/>
    </row>
    <row r="16" spans="2:17" s="1" customFormat="1" ht="18.75" customHeight="1" x14ac:dyDescent="0.35">
      <c r="B16" s="16"/>
      <c r="C16" s="14" t="s">
        <v>40</v>
      </c>
      <c r="D16" s="15">
        <v>1012</v>
      </c>
      <c r="E16" s="15">
        <v>908</v>
      </c>
      <c r="F16" s="15">
        <v>1475</v>
      </c>
      <c r="G16" s="15">
        <v>1310</v>
      </c>
      <c r="H16" s="15">
        <v>1493</v>
      </c>
      <c r="I16" s="15">
        <v>1424</v>
      </c>
      <c r="J16" s="15">
        <v>1575</v>
      </c>
      <c r="K16" s="15">
        <v>1709</v>
      </c>
      <c r="L16" s="15">
        <v>1753</v>
      </c>
      <c r="M16" s="15">
        <v>1994</v>
      </c>
      <c r="N16" s="15">
        <v>2095</v>
      </c>
      <c r="O16" s="15">
        <v>2216</v>
      </c>
      <c r="P16" s="15">
        <v>18964</v>
      </c>
      <c r="Q16" s="3"/>
    </row>
    <row r="17" spans="2:17" s="1" customFormat="1" ht="18.75" customHeight="1" x14ac:dyDescent="0.35">
      <c r="B17" s="10" t="s">
        <v>41</v>
      </c>
      <c r="C17" s="11"/>
      <c r="D17" s="22">
        <v>504</v>
      </c>
      <c r="E17" s="22">
        <v>428</v>
      </c>
      <c r="F17" s="22">
        <v>857</v>
      </c>
      <c r="G17" s="22">
        <v>787</v>
      </c>
      <c r="H17" s="22">
        <v>1067</v>
      </c>
      <c r="I17" s="22">
        <v>1254</v>
      </c>
      <c r="J17" s="22">
        <v>1242</v>
      </c>
      <c r="K17" s="22">
        <v>1558</v>
      </c>
      <c r="L17" s="22">
        <v>865</v>
      </c>
      <c r="M17" s="22">
        <v>886</v>
      </c>
      <c r="N17" s="22">
        <v>1086</v>
      </c>
      <c r="O17" s="22">
        <v>1220</v>
      </c>
      <c r="P17" s="22">
        <v>11754</v>
      </c>
      <c r="Q17" s="3"/>
    </row>
    <row r="18" spans="2:17" s="1" customFormat="1" x14ac:dyDescent="0.35">
      <c r="B18" s="1" t="s">
        <v>42</v>
      </c>
    </row>
    <row r="19" spans="2:17" s="1" customFormat="1" x14ac:dyDescent="0.35"/>
    <row r="20" spans="2:17" s="1" customFormat="1" x14ac:dyDescent="0.35"/>
    <row r="21" spans="2:17" s="1" customFormat="1" ht="23.5" x14ac:dyDescent="0.35">
      <c r="B21" s="91" t="s">
        <v>120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2:17" s="1" customFormat="1" ht="18.5" x14ac:dyDescent="0.35"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2:17" s="1" customFormat="1" x14ac:dyDescent="0.35"/>
    <row r="24" spans="2:17" s="1" customFormat="1" ht="21" x14ac:dyDescent="0.35">
      <c r="B24" s="6"/>
      <c r="C24" s="7" t="s">
        <v>29</v>
      </c>
      <c r="D24" s="107">
        <v>2017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50"/>
    </row>
    <row r="25" spans="2:17" s="1" customFormat="1" ht="19.5" customHeight="1" x14ac:dyDescent="0.35">
      <c r="B25" s="12"/>
      <c r="C25" s="11"/>
      <c r="D25" s="48" t="s">
        <v>0</v>
      </c>
      <c r="E25" s="48" t="s">
        <v>1</v>
      </c>
      <c r="F25" s="48" t="s">
        <v>2</v>
      </c>
      <c r="G25" s="48" t="s">
        <v>3</v>
      </c>
      <c r="H25" s="48" t="s">
        <v>4</v>
      </c>
      <c r="I25" s="48" t="s">
        <v>5</v>
      </c>
      <c r="J25" s="48" t="s">
        <v>6</v>
      </c>
      <c r="K25" s="48" t="s">
        <v>7</v>
      </c>
      <c r="L25" s="48" t="s">
        <v>8</v>
      </c>
      <c r="M25" s="48" t="s">
        <v>9</v>
      </c>
      <c r="N25" s="48" t="s">
        <v>10</v>
      </c>
      <c r="O25" s="48" t="s">
        <v>11</v>
      </c>
      <c r="P25" s="49" t="s">
        <v>30</v>
      </c>
      <c r="Q25" s="2"/>
    </row>
    <row r="26" spans="2:17" s="1" customFormat="1" ht="19.5" customHeight="1" x14ac:dyDescent="0.35">
      <c r="B26" s="9" t="s">
        <v>31</v>
      </c>
      <c r="C26" s="8"/>
      <c r="D26" s="20">
        <v>16812</v>
      </c>
      <c r="E26" s="20">
        <v>14365</v>
      </c>
      <c r="F26" s="20">
        <v>20901</v>
      </c>
      <c r="G26" s="20">
        <v>17533</v>
      </c>
      <c r="H26" s="20">
        <v>21117</v>
      </c>
      <c r="I26" s="20">
        <v>20546</v>
      </c>
      <c r="J26" s="20">
        <v>20772</v>
      </c>
      <c r="K26" s="20">
        <v>23477</v>
      </c>
      <c r="L26" s="20">
        <v>20317</v>
      </c>
      <c r="M26" s="20">
        <v>20938</v>
      </c>
      <c r="N26" s="20">
        <v>21574</v>
      </c>
      <c r="O26" s="20">
        <v>25757</v>
      </c>
      <c r="P26" s="20">
        <v>244109</v>
      </c>
      <c r="Q26" s="3"/>
    </row>
    <row r="27" spans="2:17" s="1" customFormat="1" ht="19.5" customHeight="1" x14ac:dyDescent="0.35">
      <c r="B27" s="13" t="s">
        <v>32</v>
      </c>
      <c r="C27" s="14"/>
      <c r="D27" s="21">
        <v>16712</v>
      </c>
      <c r="E27" s="21">
        <v>14256</v>
      </c>
      <c r="F27" s="21">
        <v>20718</v>
      </c>
      <c r="G27" s="21">
        <v>17402</v>
      </c>
      <c r="H27" s="21">
        <v>20965</v>
      </c>
      <c r="I27" s="21">
        <v>20402</v>
      </c>
      <c r="J27" s="21">
        <v>20634</v>
      </c>
      <c r="K27" s="21">
        <v>23302</v>
      </c>
      <c r="L27" s="21">
        <v>20172</v>
      </c>
      <c r="M27" s="21">
        <v>20801</v>
      </c>
      <c r="N27" s="21">
        <v>21366</v>
      </c>
      <c r="O27" s="21">
        <v>25595</v>
      </c>
      <c r="P27" s="21">
        <v>242325</v>
      </c>
      <c r="Q27" s="3"/>
    </row>
    <row r="28" spans="2:17" s="1" customFormat="1" ht="19.5" customHeight="1" x14ac:dyDescent="0.35">
      <c r="B28" s="16"/>
      <c r="C28" s="14" t="s">
        <v>33</v>
      </c>
      <c r="D28" s="15">
        <v>11668</v>
      </c>
      <c r="E28" s="15">
        <v>9993</v>
      </c>
      <c r="F28" s="15">
        <v>15073</v>
      </c>
      <c r="G28" s="15">
        <v>12267</v>
      </c>
      <c r="H28" s="15">
        <v>14642</v>
      </c>
      <c r="I28" s="15">
        <v>13832</v>
      </c>
      <c r="J28" s="15">
        <v>13717</v>
      </c>
      <c r="K28" s="15">
        <v>16188</v>
      </c>
      <c r="L28" s="15">
        <v>13867</v>
      </c>
      <c r="M28" s="15">
        <v>13481</v>
      </c>
      <c r="N28" s="15">
        <v>13935</v>
      </c>
      <c r="O28" s="15">
        <v>16088</v>
      </c>
      <c r="P28" s="21">
        <v>164751</v>
      </c>
      <c r="Q28" s="3"/>
    </row>
    <row r="29" spans="2:17" s="1" customFormat="1" ht="19.5" customHeight="1" x14ac:dyDescent="0.35">
      <c r="B29" s="16"/>
      <c r="C29" s="14" t="s">
        <v>34</v>
      </c>
      <c r="D29" s="15">
        <v>5044</v>
      </c>
      <c r="E29" s="15">
        <v>4263</v>
      </c>
      <c r="F29" s="15">
        <v>5645</v>
      </c>
      <c r="G29" s="15">
        <v>5135</v>
      </c>
      <c r="H29" s="15">
        <v>6323</v>
      </c>
      <c r="I29" s="15">
        <v>6570</v>
      </c>
      <c r="J29" s="15">
        <v>6917</v>
      </c>
      <c r="K29" s="15">
        <v>7114</v>
      </c>
      <c r="L29" s="15">
        <v>6305</v>
      </c>
      <c r="M29" s="15">
        <v>7320</v>
      </c>
      <c r="N29" s="15">
        <v>7431</v>
      </c>
      <c r="O29" s="15">
        <v>9507</v>
      </c>
      <c r="P29" s="21">
        <v>77574</v>
      </c>
      <c r="Q29" s="3"/>
    </row>
    <row r="30" spans="2:17" s="1" customFormat="1" ht="19.5" customHeight="1" x14ac:dyDescent="0.35">
      <c r="B30" s="13" t="s">
        <v>35</v>
      </c>
      <c r="C30" s="14"/>
      <c r="D30" s="21">
        <v>100</v>
      </c>
      <c r="E30" s="21">
        <v>109</v>
      </c>
      <c r="F30" s="21">
        <v>183</v>
      </c>
      <c r="G30" s="21">
        <v>131</v>
      </c>
      <c r="H30" s="21">
        <v>152</v>
      </c>
      <c r="I30" s="21">
        <v>144</v>
      </c>
      <c r="J30" s="21">
        <v>138</v>
      </c>
      <c r="K30" s="21">
        <v>175</v>
      </c>
      <c r="L30" s="21">
        <v>145</v>
      </c>
      <c r="M30" s="21">
        <v>137</v>
      </c>
      <c r="N30" s="21">
        <v>208</v>
      </c>
      <c r="O30" s="21">
        <v>161</v>
      </c>
      <c r="P30" s="21">
        <v>1783</v>
      </c>
      <c r="Q30" s="3"/>
    </row>
    <row r="31" spans="2:17" s="1" customFormat="1" ht="19.5" customHeight="1" x14ac:dyDescent="0.35">
      <c r="B31" s="16"/>
      <c r="C31" s="14" t="s">
        <v>36</v>
      </c>
      <c r="D31" s="15">
        <v>93</v>
      </c>
      <c r="E31" s="15">
        <v>100</v>
      </c>
      <c r="F31" s="15">
        <v>176</v>
      </c>
      <c r="G31" s="15">
        <v>127</v>
      </c>
      <c r="H31" s="15">
        <v>143</v>
      </c>
      <c r="I31" s="15">
        <v>137</v>
      </c>
      <c r="J31" s="15">
        <v>133</v>
      </c>
      <c r="K31" s="15">
        <v>172</v>
      </c>
      <c r="L31" s="15">
        <v>140</v>
      </c>
      <c r="M31" s="15">
        <v>135</v>
      </c>
      <c r="N31" s="15">
        <v>205</v>
      </c>
      <c r="O31" s="15">
        <v>153</v>
      </c>
      <c r="P31" s="21">
        <v>1714</v>
      </c>
      <c r="Q31" s="3"/>
    </row>
    <row r="32" spans="2:17" s="1" customFormat="1" ht="19.5" customHeight="1" x14ac:dyDescent="0.35">
      <c r="B32" s="16"/>
      <c r="C32" s="14" t="s">
        <v>37</v>
      </c>
      <c r="D32" s="15"/>
      <c r="E32" s="15">
        <v>7</v>
      </c>
      <c r="F32" s="15">
        <v>2</v>
      </c>
      <c r="G32" s="15">
        <v>2</v>
      </c>
      <c r="H32" s="15">
        <v>2</v>
      </c>
      <c r="I32" s="15">
        <v>4</v>
      </c>
      <c r="J32" s="15">
        <v>4</v>
      </c>
      <c r="K32" s="15">
        <v>2</v>
      </c>
      <c r="L32" s="15"/>
      <c r="M32" s="15">
        <v>1</v>
      </c>
      <c r="N32" s="15">
        <v>1</v>
      </c>
      <c r="O32" s="15">
        <v>1</v>
      </c>
      <c r="P32" s="21">
        <v>26</v>
      </c>
      <c r="Q32" s="3"/>
    </row>
    <row r="33" spans="2:17" s="1" customFormat="1" ht="19.5" customHeight="1" x14ac:dyDescent="0.35">
      <c r="B33" s="16"/>
      <c r="C33" s="14" t="s">
        <v>38</v>
      </c>
      <c r="D33" s="15">
        <v>1</v>
      </c>
      <c r="E33" s="15"/>
      <c r="F33" s="15">
        <v>1</v>
      </c>
      <c r="G33" s="15"/>
      <c r="H33" s="15"/>
      <c r="I33" s="15"/>
      <c r="J33" s="15"/>
      <c r="K33" s="15"/>
      <c r="L33" s="15">
        <v>1</v>
      </c>
      <c r="M33" s="15">
        <v>1</v>
      </c>
      <c r="N33" s="15"/>
      <c r="O33" s="15"/>
      <c r="P33" s="21">
        <v>4</v>
      </c>
      <c r="Q33" s="3"/>
    </row>
    <row r="34" spans="2:17" s="1" customFormat="1" ht="19.5" customHeight="1" x14ac:dyDescent="0.35">
      <c r="B34" s="16"/>
      <c r="C34" s="14" t="s">
        <v>39</v>
      </c>
      <c r="D34" s="15"/>
      <c r="E34" s="15"/>
      <c r="F34" s="15">
        <v>1</v>
      </c>
      <c r="G34" s="15"/>
      <c r="H34" s="15">
        <v>1</v>
      </c>
      <c r="I34" s="15"/>
      <c r="J34" s="15"/>
      <c r="K34" s="15"/>
      <c r="L34" s="15">
        <v>3</v>
      </c>
      <c r="M34" s="15"/>
      <c r="N34" s="15">
        <v>2</v>
      </c>
      <c r="O34" s="15">
        <v>2</v>
      </c>
      <c r="P34" s="21">
        <v>9</v>
      </c>
      <c r="Q34" s="3"/>
    </row>
    <row r="35" spans="2:17" s="1" customFormat="1" ht="19.5" customHeight="1" x14ac:dyDescent="0.35">
      <c r="B35" s="16"/>
      <c r="C35" s="14" t="s">
        <v>40</v>
      </c>
      <c r="D35" s="15">
        <v>6</v>
      </c>
      <c r="E35" s="15">
        <v>2</v>
      </c>
      <c r="F35" s="15">
        <v>3</v>
      </c>
      <c r="G35" s="15">
        <v>2</v>
      </c>
      <c r="H35" s="15">
        <v>6</v>
      </c>
      <c r="I35" s="15">
        <v>3</v>
      </c>
      <c r="J35" s="15">
        <v>1</v>
      </c>
      <c r="K35" s="15">
        <v>1</v>
      </c>
      <c r="L35" s="15">
        <v>1</v>
      </c>
      <c r="M35" s="15"/>
      <c r="N35" s="15"/>
      <c r="O35" s="15">
        <v>5</v>
      </c>
      <c r="P35" s="21">
        <v>30</v>
      </c>
      <c r="Q35" s="3"/>
    </row>
    <row r="36" spans="2:17" s="1" customFormat="1" ht="19.5" customHeight="1" x14ac:dyDescent="0.35">
      <c r="B36" s="10" t="s">
        <v>41</v>
      </c>
      <c r="C36" s="1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>
        <v>1</v>
      </c>
      <c r="P36" s="43">
        <v>1</v>
      </c>
      <c r="Q36" s="3"/>
    </row>
    <row r="37" spans="2:17" s="1" customFormat="1" ht="19.5" customHeight="1" x14ac:dyDescent="0.35">
      <c r="B37" s="1" t="s">
        <v>42</v>
      </c>
    </row>
    <row r="38" spans="2:17" s="1" customFormat="1" ht="19.5" customHeight="1" x14ac:dyDescent="0.35"/>
    <row r="39" spans="2:17" s="1" customFormat="1" ht="19.5" customHeight="1" x14ac:dyDescent="0.35"/>
    <row r="40" spans="2:17" s="1" customFormat="1" ht="19.5" customHeight="1" x14ac:dyDescent="0.35">
      <c r="B40" s="91" t="s">
        <v>121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2:17" s="1" customFormat="1" ht="19.5" customHeight="1" x14ac:dyDescent="0.35">
      <c r="B41" s="19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2:17" s="1" customFormat="1" ht="19.5" customHeight="1" x14ac:dyDescent="0.35"/>
    <row r="43" spans="2:17" s="1" customFormat="1" ht="19.5" customHeight="1" x14ac:dyDescent="0.35">
      <c r="B43" s="6"/>
      <c r="C43" s="7" t="s">
        <v>29</v>
      </c>
      <c r="D43" s="107">
        <v>2017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9"/>
      <c r="Q43" s="54"/>
    </row>
    <row r="44" spans="2:17" s="1" customFormat="1" ht="19.5" customHeight="1" x14ac:dyDescent="0.35">
      <c r="B44" s="12"/>
      <c r="C44" s="11"/>
      <c r="D44" s="48" t="s">
        <v>0</v>
      </c>
      <c r="E44" s="48" t="s">
        <v>1</v>
      </c>
      <c r="F44" s="48" t="s">
        <v>2</v>
      </c>
      <c r="G44" s="48" t="s">
        <v>3</v>
      </c>
      <c r="H44" s="48" t="s">
        <v>4</v>
      </c>
      <c r="I44" s="48" t="s">
        <v>5</v>
      </c>
      <c r="J44" s="48" t="s">
        <v>6</v>
      </c>
      <c r="K44" s="48" t="s">
        <v>7</v>
      </c>
      <c r="L44" s="48" t="s">
        <v>8</v>
      </c>
      <c r="M44" s="48" t="s">
        <v>9</v>
      </c>
      <c r="N44" s="48" t="s">
        <v>10</v>
      </c>
      <c r="O44" s="48" t="s">
        <v>11</v>
      </c>
      <c r="P44" s="49" t="s">
        <v>30</v>
      </c>
      <c r="Q44" s="2"/>
    </row>
    <row r="45" spans="2:17" s="1" customFormat="1" ht="19.5" customHeight="1" x14ac:dyDescent="0.35">
      <c r="B45" s="9" t="s">
        <v>31</v>
      </c>
      <c r="C45" s="8"/>
      <c r="D45" s="20">
        <v>147219</v>
      </c>
      <c r="E45" s="20">
        <v>135667</v>
      </c>
      <c r="F45" s="20">
        <v>189149</v>
      </c>
      <c r="G45" s="20">
        <v>156894</v>
      </c>
      <c r="H45" s="20">
        <v>195562</v>
      </c>
      <c r="I45" s="20">
        <v>194954</v>
      </c>
      <c r="J45" s="20">
        <v>184815</v>
      </c>
      <c r="K45" s="20">
        <v>216534</v>
      </c>
      <c r="L45" s="20">
        <v>199211</v>
      </c>
      <c r="M45" s="20">
        <v>202857</v>
      </c>
      <c r="N45" s="20">
        <v>204205</v>
      </c>
      <c r="O45" s="20">
        <v>212615</v>
      </c>
      <c r="P45" s="20">
        <v>2239682</v>
      </c>
      <c r="Q45" s="3"/>
    </row>
    <row r="46" spans="2:17" s="1" customFormat="1" ht="19.5" customHeight="1" x14ac:dyDescent="0.35">
      <c r="B46" s="13" t="s">
        <v>32</v>
      </c>
      <c r="C46" s="14"/>
      <c r="D46" s="21">
        <v>143767</v>
      </c>
      <c r="E46" s="21">
        <v>132625</v>
      </c>
      <c r="F46" s="21">
        <v>184188</v>
      </c>
      <c r="G46" s="21">
        <v>152638</v>
      </c>
      <c r="H46" s="21">
        <v>190390</v>
      </c>
      <c r="I46" s="21">
        <v>189483</v>
      </c>
      <c r="J46" s="21">
        <v>179038</v>
      </c>
      <c r="K46" s="21">
        <v>210142</v>
      </c>
      <c r="L46" s="21">
        <v>193806</v>
      </c>
      <c r="M46" s="21">
        <v>196942</v>
      </c>
      <c r="N46" s="21">
        <v>197647</v>
      </c>
      <c r="O46" s="21">
        <v>205318</v>
      </c>
      <c r="P46" s="21">
        <v>2175984</v>
      </c>
      <c r="Q46" s="3"/>
    </row>
    <row r="47" spans="2:17" s="1" customFormat="1" ht="19.5" customHeight="1" x14ac:dyDescent="0.35">
      <c r="B47" s="16"/>
      <c r="C47" s="14" t="s">
        <v>33</v>
      </c>
      <c r="D47" s="15">
        <v>121401</v>
      </c>
      <c r="E47" s="15">
        <v>112355</v>
      </c>
      <c r="F47" s="15">
        <v>158038</v>
      </c>
      <c r="G47" s="15">
        <v>131495</v>
      </c>
      <c r="H47" s="15">
        <v>163311</v>
      </c>
      <c r="I47" s="15">
        <v>161210</v>
      </c>
      <c r="J47" s="15">
        <v>151698</v>
      </c>
      <c r="K47" s="15">
        <v>180903</v>
      </c>
      <c r="L47" s="15">
        <v>168021</v>
      </c>
      <c r="M47" s="15">
        <v>166874</v>
      </c>
      <c r="N47" s="15">
        <v>169058</v>
      </c>
      <c r="O47" s="15">
        <v>172220</v>
      </c>
      <c r="P47" s="15">
        <v>1856584</v>
      </c>
      <c r="Q47" s="3"/>
    </row>
    <row r="48" spans="2:17" s="1" customFormat="1" ht="19.5" customHeight="1" x14ac:dyDescent="0.35">
      <c r="B48" s="16"/>
      <c r="C48" s="14" t="s">
        <v>34</v>
      </c>
      <c r="D48" s="15">
        <v>22366</v>
      </c>
      <c r="E48" s="15">
        <v>20270</v>
      </c>
      <c r="F48" s="15">
        <v>26150</v>
      </c>
      <c r="G48" s="15">
        <v>21143</v>
      </c>
      <c r="H48" s="15">
        <v>27079</v>
      </c>
      <c r="I48" s="15">
        <v>28273</v>
      </c>
      <c r="J48" s="15">
        <v>27340</v>
      </c>
      <c r="K48" s="15">
        <v>29239</v>
      </c>
      <c r="L48" s="15">
        <v>25785</v>
      </c>
      <c r="M48" s="15">
        <v>30068</v>
      </c>
      <c r="N48" s="15">
        <v>28589</v>
      </c>
      <c r="O48" s="15">
        <v>33098</v>
      </c>
      <c r="P48" s="15">
        <v>319400</v>
      </c>
      <c r="Q48" s="3"/>
    </row>
    <row r="49" spans="2:17" s="1" customFormat="1" ht="19.5" customHeight="1" x14ac:dyDescent="0.35">
      <c r="B49" s="13" t="s">
        <v>35</v>
      </c>
      <c r="C49" s="14"/>
      <c r="D49" s="21">
        <v>2948</v>
      </c>
      <c r="E49" s="21">
        <v>2614</v>
      </c>
      <c r="F49" s="21">
        <v>4104</v>
      </c>
      <c r="G49" s="21">
        <v>3469</v>
      </c>
      <c r="H49" s="21">
        <v>4105</v>
      </c>
      <c r="I49" s="21">
        <v>4217</v>
      </c>
      <c r="J49" s="21">
        <v>4535</v>
      </c>
      <c r="K49" s="21">
        <v>4834</v>
      </c>
      <c r="L49" s="21">
        <v>4540</v>
      </c>
      <c r="M49" s="21">
        <v>5029</v>
      </c>
      <c r="N49" s="21">
        <v>5472</v>
      </c>
      <c r="O49" s="21">
        <v>6076</v>
      </c>
      <c r="P49" s="21">
        <v>51943</v>
      </c>
      <c r="Q49" s="3"/>
    </row>
    <row r="50" spans="2:17" s="1" customFormat="1" ht="19.5" customHeight="1" x14ac:dyDescent="0.35">
      <c r="B50" s="16"/>
      <c r="C50" s="14" t="s">
        <v>36</v>
      </c>
      <c r="D50" s="15">
        <v>185</v>
      </c>
      <c r="E50" s="15">
        <v>205</v>
      </c>
      <c r="F50" s="15">
        <v>333</v>
      </c>
      <c r="G50" s="15">
        <v>261</v>
      </c>
      <c r="H50" s="15">
        <v>285</v>
      </c>
      <c r="I50" s="15">
        <v>284</v>
      </c>
      <c r="J50" s="15">
        <v>323</v>
      </c>
      <c r="K50" s="15">
        <v>321</v>
      </c>
      <c r="L50" s="15">
        <v>285</v>
      </c>
      <c r="M50" s="15">
        <v>298</v>
      </c>
      <c r="N50" s="15">
        <v>386</v>
      </c>
      <c r="O50" s="15">
        <v>352</v>
      </c>
      <c r="P50" s="15">
        <v>3518</v>
      </c>
      <c r="Q50" s="3"/>
    </row>
    <row r="51" spans="2:17" s="1" customFormat="1" ht="19.5" customHeight="1" x14ac:dyDescent="0.35">
      <c r="B51" s="16"/>
      <c r="C51" s="14" t="s">
        <v>37</v>
      </c>
      <c r="D51" s="15">
        <v>649</v>
      </c>
      <c r="E51" s="15">
        <v>647</v>
      </c>
      <c r="F51" s="15">
        <v>941</v>
      </c>
      <c r="G51" s="15">
        <v>817</v>
      </c>
      <c r="H51" s="15">
        <v>923</v>
      </c>
      <c r="I51" s="15">
        <v>1035</v>
      </c>
      <c r="J51" s="15">
        <v>1079</v>
      </c>
      <c r="K51" s="15">
        <v>1040</v>
      </c>
      <c r="L51" s="15">
        <v>966</v>
      </c>
      <c r="M51" s="15">
        <v>1058</v>
      </c>
      <c r="N51" s="15">
        <v>1159</v>
      </c>
      <c r="O51" s="15">
        <v>1373</v>
      </c>
      <c r="P51" s="15">
        <v>11687</v>
      </c>
      <c r="Q51" s="3"/>
    </row>
    <row r="52" spans="2:17" s="1" customFormat="1" ht="19.5" customHeight="1" x14ac:dyDescent="0.35">
      <c r="B52" s="16"/>
      <c r="C52" s="14" t="s">
        <v>38</v>
      </c>
      <c r="D52" s="15">
        <v>224</v>
      </c>
      <c r="E52" s="15">
        <v>210</v>
      </c>
      <c r="F52" s="15">
        <v>352</v>
      </c>
      <c r="G52" s="15">
        <v>288</v>
      </c>
      <c r="H52" s="15">
        <v>355</v>
      </c>
      <c r="I52" s="15">
        <v>370</v>
      </c>
      <c r="J52" s="15">
        <v>439</v>
      </c>
      <c r="K52" s="15">
        <v>385</v>
      </c>
      <c r="L52" s="15">
        <v>330</v>
      </c>
      <c r="M52" s="15">
        <v>448</v>
      </c>
      <c r="N52" s="15">
        <v>436</v>
      </c>
      <c r="O52" s="15">
        <v>612</v>
      </c>
      <c r="P52" s="15">
        <v>4449</v>
      </c>
      <c r="Q52" s="3"/>
    </row>
    <row r="53" spans="2:17" s="1" customFormat="1" ht="19.5" customHeight="1" x14ac:dyDescent="0.35">
      <c r="B53" s="16"/>
      <c r="C53" s="14" t="s">
        <v>39</v>
      </c>
      <c r="D53" s="15">
        <v>872</v>
      </c>
      <c r="E53" s="15">
        <v>642</v>
      </c>
      <c r="F53" s="15">
        <v>1000</v>
      </c>
      <c r="G53" s="15">
        <v>791</v>
      </c>
      <c r="H53" s="15">
        <v>1043</v>
      </c>
      <c r="I53" s="15">
        <v>1101</v>
      </c>
      <c r="J53" s="15">
        <v>1118</v>
      </c>
      <c r="K53" s="15">
        <v>1378</v>
      </c>
      <c r="L53" s="15">
        <v>1205</v>
      </c>
      <c r="M53" s="15">
        <v>1231</v>
      </c>
      <c r="N53" s="15">
        <v>1396</v>
      </c>
      <c r="O53" s="15">
        <v>1518</v>
      </c>
      <c r="P53" s="15">
        <v>13295</v>
      </c>
      <c r="Q53" s="3"/>
    </row>
    <row r="54" spans="2:17" s="1" customFormat="1" ht="19.5" customHeight="1" x14ac:dyDescent="0.35">
      <c r="B54" s="16"/>
      <c r="C54" s="14" t="s">
        <v>40</v>
      </c>
      <c r="D54" s="15">
        <v>1018</v>
      </c>
      <c r="E54" s="15">
        <v>910</v>
      </c>
      <c r="F54" s="15">
        <v>1478</v>
      </c>
      <c r="G54" s="15">
        <v>1312</v>
      </c>
      <c r="H54" s="15">
        <v>1499</v>
      </c>
      <c r="I54" s="15">
        <v>1427</v>
      </c>
      <c r="J54" s="15">
        <v>1576</v>
      </c>
      <c r="K54" s="15">
        <v>1710</v>
      </c>
      <c r="L54" s="15">
        <v>1754</v>
      </c>
      <c r="M54" s="15">
        <v>1994</v>
      </c>
      <c r="N54" s="15">
        <v>2095</v>
      </c>
      <c r="O54" s="15">
        <v>2221</v>
      </c>
      <c r="P54" s="15">
        <v>18994</v>
      </c>
      <c r="Q54" s="3"/>
    </row>
    <row r="55" spans="2:17" s="1" customFormat="1" ht="19.5" customHeight="1" x14ac:dyDescent="0.35">
      <c r="B55" s="10" t="s">
        <v>41</v>
      </c>
      <c r="C55" s="11"/>
      <c r="D55" s="22">
        <v>504</v>
      </c>
      <c r="E55" s="22">
        <v>428</v>
      </c>
      <c r="F55" s="22">
        <v>857</v>
      </c>
      <c r="G55" s="22">
        <v>787</v>
      </c>
      <c r="H55" s="22">
        <v>1067</v>
      </c>
      <c r="I55" s="22">
        <v>1254</v>
      </c>
      <c r="J55" s="22">
        <v>1242</v>
      </c>
      <c r="K55" s="22">
        <v>1558</v>
      </c>
      <c r="L55" s="22">
        <v>865</v>
      </c>
      <c r="M55" s="22">
        <v>886</v>
      </c>
      <c r="N55" s="22">
        <v>1086</v>
      </c>
      <c r="O55" s="22">
        <v>1221</v>
      </c>
      <c r="P55" s="43">
        <v>11755</v>
      </c>
      <c r="Q55" s="3"/>
    </row>
    <row r="56" spans="2:17" s="1" customFormat="1" ht="19.5" customHeight="1" x14ac:dyDescent="0.35">
      <c r="B56" s="1" t="s">
        <v>42</v>
      </c>
    </row>
    <row r="57" spans="2:17" s="1" customFormat="1" ht="19.5" customHeight="1" x14ac:dyDescent="0.3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s="1" customFormat="1" ht="19.5" customHeight="1" x14ac:dyDescent="0.3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s="1" customFormat="1" ht="19.5" customHeight="1" x14ac:dyDescent="0.35">
      <c r="B59" s="91" t="s">
        <v>122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s="1" customFormat="1" ht="19.5" customHeight="1" x14ac:dyDescent="0.35">
      <c r="B60" s="1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s="1" customFormat="1" ht="19.5" customHeight="1" x14ac:dyDescent="0.3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s="1" customFormat="1" ht="19.5" customHeight="1" x14ac:dyDescent="0.35">
      <c r="B62" s="24"/>
      <c r="C62" s="27"/>
      <c r="D62" s="25" t="s">
        <v>0</v>
      </c>
      <c r="E62" s="28" t="s">
        <v>1</v>
      </c>
      <c r="F62" s="28" t="s">
        <v>2</v>
      </c>
      <c r="G62" s="28" t="s">
        <v>3</v>
      </c>
      <c r="H62" s="28" t="s">
        <v>4</v>
      </c>
      <c r="I62" s="28" t="s">
        <v>5</v>
      </c>
      <c r="J62" s="28" t="s">
        <v>6</v>
      </c>
      <c r="K62" s="28" t="s">
        <v>7</v>
      </c>
      <c r="L62" s="28" t="s">
        <v>8</v>
      </c>
      <c r="M62" s="28" t="s">
        <v>9</v>
      </c>
      <c r="N62" s="28" t="s">
        <v>10</v>
      </c>
      <c r="O62" s="28" t="s">
        <v>11</v>
      </c>
      <c r="P62" s="26" t="s">
        <v>30</v>
      </c>
      <c r="Q62" s="3"/>
    </row>
    <row r="63" spans="2:17" s="1" customFormat="1" ht="19.5" customHeight="1" x14ac:dyDescent="0.35">
      <c r="B63" s="24" t="s">
        <v>43</v>
      </c>
      <c r="C63" s="53"/>
      <c r="D63" s="55">
        <v>11.419721639190595</v>
      </c>
      <c r="E63" s="55">
        <v>10.588426072663212</v>
      </c>
      <c r="F63" s="55">
        <v>11.050018768272633</v>
      </c>
      <c r="G63" s="55">
        <v>11.175060869121827</v>
      </c>
      <c r="H63" s="55">
        <v>10.798110062282039</v>
      </c>
      <c r="I63" s="55">
        <v>10.538896355037599</v>
      </c>
      <c r="J63" s="55">
        <v>11.239347455563673</v>
      </c>
      <c r="K63" s="55">
        <v>10.842177210045536</v>
      </c>
      <c r="L63" s="55">
        <v>10.198734005652298</v>
      </c>
      <c r="M63" s="55">
        <v>10.321556564476454</v>
      </c>
      <c r="N63" s="55">
        <v>10.564873533948727</v>
      </c>
      <c r="O63" s="55">
        <v>12.114385156268373</v>
      </c>
      <c r="P63" s="55">
        <v>10.899270521440098</v>
      </c>
      <c r="Q63" s="3"/>
    </row>
    <row r="64" spans="2:17" s="1" customFormat="1" x14ac:dyDescent="0.35">
      <c r="B64" s="1" t="s">
        <v>42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</sheetData>
  <mergeCells count="3">
    <mergeCell ref="D5:P5"/>
    <mergeCell ref="D24:P24"/>
    <mergeCell ref="D43:P43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B2:R22"/>
  <sheetViews>
    <sheetView workbookViewId="0">
      <selection activeCell="C20" sqref="C20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7265625" style="1" customWidth="1"/>
    <col min="17" max="17" width="13.54296875" style="1" customWidth="1"/>
    <col min="18" max="18" width="9.54296875" style="1" customWidth="1"/>
  </cols>
  <sheetData>
    <row r="2" spans="2:18" s="1" customFormat="1" ht="23.5" x14ac:dyDescent="0.35">
      <c r="B2" s="91" t="s">
        <v>125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s="1" customFormat="1" ht="18.5" x14ac:dyDescent="0.35">
      <c r="B3" s="19"/>
      <c r="D3" s="3"/>
    </row>
    <row r="4" spans="2:18" s="1" customFormat="1" x14ac:dyDescent="0.35">
      <c r="D4" s="3"/>
    </row>
    <row r="5" spans="2:18" s="1" customFormat="1" ht="21" x14ac:dyDescent="0.35">
      <c r="B5" s="6"/>
      <c r="C5" s="7" t="s">
        <v>29</v>
      </c>
      <c r="D5" s="107">
        <v>2017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50"/>
    </row>
    <row r="6" spans="2:18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30</v>
      </c>
      <c r="Q6" s="2"/>
    </row>
    <row r="7" spans="2:18" s="1" customFormat="1" ht="20.149999999999999" customHeight="1" x14ac:dyDescent="0.35">
      <c r="B7" s="23" t="s">
        <v>31</v>
      </c>
      <c r="C7" s="8"/>
      <c r="D7" s="34">
        <f>D8+D9+D10</f>
        <v>121401</v>
      </c>
      <c r="E7" s="34">
        <f t="shared" ref="E7:O7" si="0">E8+E9+E10</f>
        <v>112355</v>
      </c>
      <c r="F7" s="34">
        <f t="shared" si="0"/>
        <v>158038</v>
      </c>
      <c r="G7" s="34">
        <f t="shared" si="0"/>
        <v>131495</v>
      </c>
      <c r="H7" s="34">
        <f t="shared" si="0"/>
        <v>163311</v>
      </c>
      <c r="I7" s="34">
        <f t="shared" si="0"/>
        <v>161210</v>
      </c>
      <c r="J7" s="34">
        <f t="shared" si="0"/>
        <v>151698</v>
      </c>
      <c r="K7" s="34">
        <f t="shared" si="0"/>
        <v>180903</v>
      </c>
      <c r="L7" s="34">
        <f t="shared" si="0"/>
        <v>168021</v>
      </c>
      <c r="M7" s="34">
        <f t="shared" si="0"/>
        <v>166874</v>
      </c>
      <c r="N7" s="34">
        <f t="shared" si="0"/>
        <v>169058</v>
      </c>
      <c r="O7" s="34">
        <f t="shared" si="0"/>
        <v>172220</v>
      </c>
      <c r="P7" s="35">
        <f>SUM(D7:O7)</f>
        <v>1856584</v>
      </c>
      <c r="Q7" s="2"/>
    </row>
    <row r="8" spans="2:18" s="1" customFormat="1" ht="20.149999999999999" customHeight="1" x14ac:dyDescent="0.35">
      <c r="B8" s="16" t="s">
        <v>12</v>
      </c>
      <c r="C8" s="14"/>
      <c r="D8" s="15">
        <v>40800</v>
      </c>
      <c r="E8" s="15">
        <v>37580</v>
      </c>
      <c r="F8" s="15">
        <v>51525</v>
      </c>
      <c r="G8" s="15">
        <v>42841</v>
      </c>
      <c r="H8" s="15">
        <v>60019</v>
      </c>
      <c r="I8" s="15">
        <v>59574</v>
      </c>
      <c r="J8" s="15">
        <v>53100</v>
      </c>
      <c r="K8" s="15">
        <v>60968</v>
      </c>
      <c r="L8" s="15">
        <v>62564</v>
      </c>
      <c r="M8" s="15">
        <f>57768+1</f>
        <v>57769</v>
      </c>
      <c r="N8" s="15">
        <f>56204+3</f>
        <v>56207</v>
      </c>
      <c r="O8" s="15">
        <v>56687</v>
      </c>
      <c r="P8" s="15">
        <f>SUM(D8:O8)</f>
        <v>639634</v>
      </c>
      <c r="Q8" s="3"/>
    </row>
    <row r="9" spans="2:18" s="1" customFormat="1" ht="20.149999999999999" customHeight="1" x14ac:dyDescent="0.35">
      <c r="B9" s="30" t="s">
        <v>44</v>
      </c>
      <c r="C9" s="14"/>
      <c r="D9" s="15">
        <v>78120</v>
      </c>
      <c r="E9" s="15">
        <v>72758</v>
      </c>
      <c r="F9" s="15">
        <v>103783</v>
      </c>
      <c r="G9" s="15">
        <v>86078</v>
      </c>
      <c r="H9" s="15">
        <v>100219</v>
      </c>
      <c r="I9" s="15">
        <v>98479</v>
      </c>
      <c r="J9" s="15">
        <v>95537</v>
      </c>
      <c r="K9" s="15">
        <v>116945</v>
      </c>
      <c r="L9" s="15">
        <v>102987</v>
      </c>
      <c r="M9" s="15">
        <v>106366</v>
      </c>
      <c r="N9" s="15">
        <v>110034</v>
      </c>
      <c r="O9" s="15">
        <v>112230</v>
      </c>
      <c r="P9" s="15">
        <f t="shared" ref="P9:P10" si="1">SUM(D9:O9)</f>
        <v>1183536</v>
      </c>
      <c r="Q9" s="3"/>
    </row>
    <row r="10" spans="2:18" s="1" customFormat="1" ht="20.149999999999999" customHeight="1" x14ac:dyDescent="0.35">
      <c r="B10" s="31" t="s">
        <v>45</v>
      </c>
      <c r="C10" s="32"/>
      <c r="D10" s="33">
        <v>2481</v>
      </c>
      <c r="E10" s="33">
        <v>2017</v>
      </c>
      <c r="F10" s="33">
        <v>2730</v>
      </c>
      <c r="G10" s="33">
        <v>2576</v>
      </c>
      <c r="H10" s="33">
        <v>3073</v>
      </c>
      <c r="I10" s="33">
        <v>3157</v>
      </c>
      <c r="J10" s="33">
        <v>3061</v>
      </c>
      <c r="K10" s="33">
        <v>2990</v>
      </c>
      <c r="L10" s="33">
        <v>2470</v>
      </c>
      <c r="M10" s="33">
        <v>2739</v>
      </c>
      <c r="N10" s="33">
        <v>2817</v>
      </c>
      <c r="O10" s="33">
        <v>3303</v>
      </c>
      <c r="P10" s="33">
        <f t="shared" si="1"/>
        <v>33414</v>
      </c>
      <c r="Q10" s="3"/>
    </row>
    <row r="11" spans="2:18" s="1" customFormat="1" x14ac:dyDescent="0.35">
      <c r="B11" s="1" t="s">
        <v>42</v>
      </c>
    </row>
    <row r="12" spans="2:18" s="1" customFormat="1" x14ac:dyDescent="0.35"/>
    <row r="13" spans="2:18" s="1" customFormat="1" x14ac:dyDescent="0.3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8" s="1" customFormat="1" x14ac:dyDescent="0.35"/>
    <row r="15" spans="2:18" s="1" customFormat="1" ht="23.5" x14ac:dyDescent="0.35">
      <c r="B15" s="91" t="s">
        <v>125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8" s="1" customFormat="1" ht="18.5" x14ac:dyDescent="0.35">
      <c r="B16" s="19" t="s">
        <v>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s="1" customFormat="1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s="1" customFormat="1" ht="19.5" customHeight="1" x14ac:dyDescent="0.35">
      <c r="B18" s="24" t="s">
        <v>47</v>
      </c>
      <c r="C18" s="27"/>
      <c r="D18" s="25" t="s">
        <v>0</v>
      </c>
      <c r="E18" s="28" t="s">
        <v>1</v>
      </c>
      <c r="F18" s="28" t="s">
        <v>2</v>
      </c>
      <c r="G18" s="28" t="s">
        <v>3</v>
      </c>
      <c r="H18" s="28" t="s">
        <v>4</v>
      </c>
      <c r="I18" s="28" t="s">
        <v>5</v>
      </c>
      <c r="J18" s="28" t="s">
        <v>6</v>
      </c>
      <c r="K18" s="28" t="s">
        <v>7</v>
      </c>
      <c r="L18" s="28" t="s">
        <v>8</v>
      </c>
      <c r="M18" s="28" t="s">
        <v>9</v>
      </c>
      <c r="N18" s="28" t="s">
        <v>10</v>
      </c>
      <c r="O18" s="28" t="s">
        <v>11</v>
      </c>
      <c r="P18" s="26" t="s">
        <v>30</v>
      </c>
    </row>
    <row r="19" spans="2:16" s="1" customFormat="1" ht="20.149999999999999" customHeight="1" x14ac:dyDescent="0.35">
      <c r="B19" s="56"/>
      <c r="C19" s="36" t="s">
        <v>12</v>
      </c>
      <c r="D19" s="61">
        <f>+D8/D$7*100</f>
        <v>33.607630909135835</v>
      </c>
      <c r="E19" s="61">
        <f t="shared" ref="E19:P19" si="2">+E8/E$7*100</f>
        <v>33.447554625962347</v>
      </c>
      <c r="F19" s="61">
        <f t="shared" si="2"/>
        <v>32.602918285475646</v>
      </c>
      <c r="G19" s="61">
        <f t="shared" si="2"/>
        <v>32.579946005551541</v>
      </c>
      <c r="H19" s="61">
        <f t="shared" si="2"/>
        <v>36.751351715438638</v>
      </c>
      <c r="I19" s="61">
        <f t="shared" si="2"/>
        <v>36.954283233050063</v>
      </c>
      <c r="J19" s="61">
        <f t="shared" si="2"/>
        <v>35.003757465490651</v>
      </c>
      <c r="K19" s="61">
        <f t="shared" si="2"/>
        <v>33.702039214385607</v>
      </c>
      <c r="L19" s="61">
        <f t="shared" si="2"/>
        <v>37.235821712762096</v>
      </c>
      <c r="M19" s="61">
        <f t="shared" si="2"/>
        <v>34.618334791519352</v>
      </c>
      <c r="N19" s="61">
        <f t="shared" si="2"/>
        <v>33.247169610429559</v>
      </c>
      <c r="O19" s="61">
        <f t="shared" si="2"/>
        <v>32.915456973638371</v>
      </c>
      <c r="P19" s="61">
        <f t="shared" si="2"/>
        <v>34.452198230729124</v>
      </c>
    </row>
    <row r="20" spans="2:16" s="1" customFormat="1" ht="20.149999999999999" customHeight="1" x14ac:dyDescent="0.35">
      <c r="B20" s="57"/>
      <c r="C20" s="46" t="s">
        <v>48</v>
      </c>
      <c r="D20" s="29">
        <f t="shared" ref="D20:P21" si="3">+D9/D$7*100</f>
        <v>64.348728593668909</v>
      </c>
      <c r="E20" s="29">
        <f t="shared" si="3"/>
        <v>64.757242668328061</v>
      </c>
      <c r="F20" s="29">
        <f t="shared" si="3"/>
        <v>65.669649071742242</v>
      </c>
      <c r="G20" s="29">
        <f t="shared" si="3"/>
        <v>65.46104414616525</v>
      </c>
      <c r="H20" s="29">
        <f t="shared" si="3"/>
        <v>61.366962421392316</v>
      </c>
      <c r="I20" s="29">
        <f t="shared" si="3"/>
        <v>61.087401525959926</v>
      </c>
      <c r="J20" s="29">
        <f t="shared" si="3"/>
        <v>62.978417645585303</v>
      </c>
      <c r="K20" s="29">
        <f t="shared" si="3"/>
        <v>64.645141318828323</v>
      </c>
      <c r="L20" s="29">
        <f t="shared" si="3"/>
        <v>61.294123948792112</v>
      </c>
      <c r="M20" s="29">
        <f t="shared" si="3"/>
        <v>63.740307058019816</v>
      </c>
      <c r="N20" s="29">
        <f t="shared" si="3"/>
        <v>65.086538347785975</v>
      </c>
      <c r="O20" s="29">
        <f t="shared" si="3"/>
        <v>65.166647311578217</v>
      </c>
      <c r="P20" s="29">
        <f t="shared" si="3"/>
        <v>63.748044796249459</v>
      </c>
    </row>
    <row r="21" spans="2:16" s="1" customFormat="1" ht="20.149999999999999" customHeight="1" x14ac:dyDescent="0.35">
      <c r="B21" s="58"/>
      <c r="C21" s="47" t="s">
        <v>49</v>
      </c>
      <c r="D21" s="62">
        <f t="shared" si="3"/>
        <v>2.0436404971952453</v>
      </c>
      <c r="E21" s="62">
        <f t="shared" si="3"/>
        <v>1.7952027057095814</v>
      </c>
      <c r="F21" s="62">
        <f t="shared" si="3"/>
        <v>1.7274326427821156</v>
      </c>
      <c r="G21" s="62">
        <f t="shared" si="3"/>
        <v>1.9590098482832046</v>
      </c>
      <c r="H21" s="62">
        <f t="shared" si="3"/>
        <v>1.8816858631690456</v>
      </c>
      <c r="I21" s="62">
        <f t="shared" si="3"/>
        <v>1.9583152409900131</v>
      </c>
      <c r="J21" s="62">
        <f t="shared" si="3"/>
        <v>2.0178248889240464</v>
      </c>
      <c r="K21" s="62">
        <f t="shared" si="3"/>
        <v>1.6528194667860676</v>
      </c>
      <c r="L21" s="62">
        <f t="shared" si="3"/>
        <v>1.4700543384457894</v>
      </c>
      <c r="M21" s="62">
        <f t="shared" si="3"/>
        <v>1.6413581504608268</v>
      </c>
      <c r="N21" s="62">
        <f t="shared" si="3"/>
        <v>1.6662920417844764</v>
      </c>
      <c r="O21" s="62">
        <f t="shared" si="3"/>
        <v>1.9178957147834166</v>
      </c>
      <c r="P21" s="62">
        <f t="shared" si="3"/>
        <v>1.79975697302142</v>
      </c>
    </row>
    <row r="22" spans="2:16" x14ac:dyDescent="0.35">
      <c r="B22" s="1" t="s">
        <v>42</v>
      </c>
    </row>
  </sheetData>
  <mergeCells count="1">
    <mergeCell ref="D5:P5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pageSetUpPr fitToPage="1"/>
  </sheetPr>
  <dimension ref="B2:R24"/>
  <sheetViews>
    <sheetView workbookViewId="0">
      <selection activeCell="D27" sqref="D27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54296875" style="1" customWidth="1"/>
    <col min="17" max="17" width="13.54296875" style="1" customWidth="1"/>
    <col min="18" max="18" width="9.54296875" style="1" customWidth="1"/>
  </cols>
  <sheetData>
    <row r="2" spans="2:16" ht="23.5" x14ac:dyDescent="0.35">
      <c r="B2" s="91" t="s">
        <v>124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ht="18.5" x14ac:dyDescent="0.35">
      <c r="B3" s="1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x14ac:dyDescent="0.3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35">
      <c r="B5" s="6"/>
      <c r="C5" s="7" t="s">
        <v>29</v>
      </c>
      <c r="D5" s="107">
        <v>2017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</row>
    <row r="6" spans="2:16" x14ac:dyDescent="0.35">
      <c r="B6" s="12"/>
      <c r="C6" s="11"/>
      <c r="D6" s="25" t="s">
        <v>0</v>
      </c>
      <c r="E6" s="28" t="s">
        <v>1</v>
      </c>
      <c r="F6" s="28" t="s">
        <v>2</v>
      </c>
      <c r="G6" s="28" t="s">
        <v>3</v>
      </c>
      <c r="H6" s="28" t="s">
        <v>4</v>
      </c>
      <c r="I6" s="28" t="s">
        <v>5</v>
      </c>
      <c r="J6" s="28" t="s">
        <v>6</v>
      </c>
      <c r="K6" s="28" t="s">
        <v>7</v>
      </c>
      <c r="L6" s="28" t="s">
        <v>8</v>
      </c>
      <c r="M6" s="28" t="s">
        <v>9</v>
      </c>
      <c r="N6" s="28" t="s">
        <v>10</v>
      </c>
      <c r="O6" s="28" t="s">
        <v>11</v>
      </c>
      <c r="P6" s="26" t="s">
        <v>30</v>
      </c>
    </row>
    <row r="7" spans="2:16" s="1" customFormat="1" ht="19.5" customHeight="1" x14ac:dyDescent="0.35">
      <c r="B7" s="60"/>
      <c r="C7" s="39" t="s">
        <v>50</v>
      </c>
      <c r="D7" s="101">
        <v>4678</v>
      </c>
      <c r="E7" s="101">
        <v>4337</v>
      </c>
      <c r="F7" s="101">
        <v>5870</v>
      </c>
      <c r="G7" s="101">
        <v>5083</v>
      </c>
      <c r="H7" s="101">
        <v>5953</v>
      </c>
      <c r="I7" s="101">
        <v>5801</v>
      </c>
      <c r="J7" s="101">
        <v>5609</v>
      </c>
      <c r="K7" s="101">
        <v>6746</v>
      </c>
      <c r="L7" s="101">
        <v>6065</v>
      </c>
      <c r="M7" s="101">
        <v>5812</v>
      </c>
      <c r="N7" s="101">
        <v>5961</v>
      </c>
      <c r="O7" s="101">
        <v>6987</v>
      </c>
      <c r="P7" s="103">
        <f>SUM(D7:O7)</f>
        <v>68902</v>
      </c>
    </row>
    <row r="8" spans="2:16" s="1" customFormat="1" ht="19.5" customHeight="1" x14ac:dyDescent="0.35">
      <c r="B8" s="56"/>
      <c r="C8" s="36" t="s">
        <v>51</v>
      </c>
      <c r="D8" s="40">
        <v>178</v>
      </c>
      <c r="E8" s="40">
        <v>157</v>
      </c>
      <c r="F8" s="40">
        <v>227</v>
      </c>
      <c r="G8" s="40">
        <v>176</v>
      </c>
      <c r="H8" s="40">
        <v>208</v>
      </c>
      <c r="I8" s="40">
        <v>238</v>
      </c>
      <c r="J8" s="40">
        <v>268</v>
      </c>
      <c r="K8" s="40">
        <v>627</v>
      </c>
      <c r="L8" s="40">
        <v>384</v>
      </c>
      <c r="M8" s="40">
        <v>243</v>
      </c>
      <c r="N8" s="40">
        <v>240</v>
      </c>
      <c r="O8" s="40">
        <v>350</v>
      </c>
      <c r="P8" s="42">
        <f t="shared" ref="P8:P10" si="0">SUM(D8:O8)</f>
        <v>3296</v>
      </c>
    </row>
    <row r="9" spans="2:16" s="1" customFormat="1" ht="19.5" customHeight="1" x14ac:dyDescent="0.35">
      <c r="B9" s="57"/>
      <c r="C9" s="37" t="s">
        <v>13</v>
      </c>
      <c r="D9" s="15">
        <v>127106</v>
      </c>
      <c r="E9" s="15">
        <v>117500</v>
      </c>
      <c r="F9" s="15">
        <v>164203</v>
      </c>
      <c r="G9" s="15">
        <v>134570</v>
      </c>
      <c r="H9" s="15">
        <v>169784</v>
      </c>
      <c r="I9" s="15">
        <v>168394</v>
      </c>
      <c r="J9" s="15">
        <v>157115</v>
      </c>
      <c r="K9" s="15">
        <v>186474</v>
      </c>
      <c r="L9" s="15">
        <v>173628</v>
      </c>
      <c r="M9" s="15">
        <v>174369</v>
      </c>
      <c r="N9" s="15">
        <v>175425</v>
      </c>
      <c r="O9" s="15">
        <v>178653</v>
      </c>
      <c r="P9" s="42">
        <f t="shared" si="0"/>
        <v>1927221</v>
      </c>
    </row>
    <row r="10" spans="2:16" s="1" customFormat="1" ht="19.5" customHeight="1" x14ac:dyDescent="0.35">
      <c r="B10" s="58"/>
      <c r="C10" s="38" t="s">
        <v>14</v>
      </c>
      <c r="D10" s="41">
        <v>11805</v>
      </c>
      <c r="E10" s="41">
        <v>10631</v>
      </c>
      <c r="F10" s="41">
        <v>13888</v>
      </c>
      <c r="G10" s="41">
        <v>12809</v>
      </c>
      <c r="H10" s="41">
        <v>14445</v>
      </c>
      <c r="I10" s="41">
        <v>15050</v>
      </c>
      <c r="J10" s="41">
        <v>16046</v>
      </c>
      <c r="K10" s="41">
        <v>16295</v>
      </c>
      <c r="L10" s="41">
        <v>13729</v>
      </c>
      <c r="M10" s="41">
        <v>16518</v>
      </c>
      <c r="N10" s="41">
        <v>16021</v>
      </c>
      <c r="O10" s="41">
        <v>19328</v>
      </c>
      <c r="P10" s="33">
        <f t="shared" si="0"/>
        <v>176565</v>
      </c>
    </row>
    <row r="11" spans="2:16" x14ac:dyDescent="0.35">
      <c r="B11" s="1" t="s">
        <v>52</v>
      </c>
    </row>
    <row r="12" spans="2:16" x14ac:dyDescent="0.3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5" spans="2:16" ht="23.5" x14ac:dyDescent="0.35">
      <c r="B15" s="91" t="s">
        <v>124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 ht="18.5" x14ac:dyDescent="0.35">
      <c r="B16" s="19" t="s">
        <v>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21" x14ac:dyDescent="0.35">
      <c r="B18" s="6"/>
      <c r="C18" s="7" t="s">
        <v>53</v>
      </c>
      <c r="D18" s="107">
        <v>2017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9"/>
    </row>
    <row r="19" spans="2:16" x14ac:dyDescent="0.35">
      <c r="B19" s="12"/>
      <c r="C19" s="11"/>
      <c r="D19" s="25" t="s">
        <v>0</v>
      </c>
      <c r="E19" s="28" t="s">
        <v>1</v>
      </c>
      <c r="F19" s="28" t="s">
        <v>2</v>
      </c>
      <c r="G19" s="28" t="s">
        <v>3</v>
      </c>
      <c r="H19" s="28" t="s">
        <v>4</v>
      </c>
      <c r="I19" s="28" t="s">
        <v>5</v>
      </c>
      <c r="J19" s="28" t="s">
        <v>6</v>
      </c>
      <c r="K19" s="28" t="s">
        <v>7</v>
      </c>
      <c r="L19" s="28" t="s">
        <v>8</v>
      </c>
      <c r="M19" s="28" t="s">
        <v>9</v>
      </c>
      <c r="N19" s="28" t="s">
        <v>10</v>
      </c>
      <c r="O19" s="28" t="s">
        <v>11</v>
      </c>
      <c r="P19" s="26" t="s">
        <v>30</v>
      </c>
    </row>
    <row r="20" spans="2:16" s="1" customFormat="1" ht="19.5" customHeight="1" x14ac:dyDescent="0.35">
      <c r="B20" s="60"/>
      <c r="C20" s="39" t="s">
        <v>50</v>
      </c>
      <c r="D20" s="61">
        <f>+D7/SUM(D$7:D$10)*100</f>
        <v>3.2538760633525081</v>
      </c>
      <c r="E20" s="61">
        <f t="shared" ref="E20:P20" si="1">+E7/SUM(E$7:E$10)*100</f>
        <v>3.2701225259189441</v>
      </c>
      <c r="F20" s="61">
        <f t="shared" si="1"/>
        <v>3.1869611483918607</v>
      </c>
      <c r="G20" s="61">
        <f t="shared" si="1"/>
        <v>3.3301012853942007</v>
      </c>
      <c r="H20" s="61">
        <f t="shared" si="1"/>
        <v>3.1267398497820267</v>
      </c>
      <c r="I20" s="61">
        <f t="shared" si="1"/>
        <v>3.061488365710908</v>
      </c>
      <c r="J20" s="61">
        <f t="shared" si="1"/>
        <v>3.1328544778203509</v>
      </c>
      <c r="K20" s="61">
        <f t="shared" si="1"/>
        <v>3.2102102387909128</v>
      </c>
      <c r="L20" s="61">
        <f t="shared" si="1"/>
        <v>3.1294180778716858</v>
      </c>
      <c r="M20" s="61">
        <f t="shared" si="1"/>
        <v>2.9511226655563565</v>
      </c>
      <c r="N20" s="61">
        <f t="shared" si="1"/>
        <v>3.0159830404711432</v>
      </c>
      <c r="O20" s="61">
        <f t="shared" si="1"/>
        <v>3.403013861424717</v>
      </c>
      <c r="P20" s="61">
        <f t="shared" si="1"/>
        <v>3.1664754887903586</v>
      </c>
    </row>
    <row r="21" spans="2:16" s="1" customFormat="1" ht="19.5" customHeight="1" x14ac:dyDescent="0.35">
      <c r="B21" s="56"/>
      <c r="C21" s="36" t="s">
        <v>51</v>
      </c>
      <c r="D21" s="29">
        <f t="shared" ref="D21:P23" si="2">+D8/SUM(D$7:D$10)*100</f>
        <v>0.12381144490738487</v>
      </c>
      <c r="E21" s="29">
        <f t="shared" si="2"/>
        <v>0.1183788878416588</v>
      </c>
      <c r="F21" s="29">
        <f t="shared" si="2"/>
        <v>0.12324364236540927</v>
      </c>
      <c r="G21" s="29">
        <f t="shared" si="2"/>
        <v>0.11530549404473329</v>
      </c>
      <c r="H21" s="29">
        <f t="shared" si="2"/>
        <v>0.10924943536950471</v>
      </c>
      <c r="I21" s="29">
        <f t="shared" si="2"/>
        <v>0.12560493553511398</v>
      </c>
      <c r="J21" s="29">
        <f t="shared" si="2"/>
        <v>0.14968889286073347</v>
      </c>
      <c r="K21" s="29">
        <f t="shared" si="2"/>
        <v>0.29836967383959417</v>
      </c>
      <c r="L21" s="29">
        <f t="shared" si="2"/>
        <v>0.19813628061050742</v>
      </c>
      <c r="M21" s="29">
        <f t="shared" si="2"/>
        <v>0.12338658082074924</v>
      </c>
      <c r="N21" s="29">
        <f t="shared" si="2"/>
        <v>0.12142860756803797</v>
      </c>
      <c r="O21" s="29">
        <f t="shared" si="2"/>
        <v>0.17046727515366408</v>
      </c>
      <c r="P21" s="29">
        <f t="shared" si="2"/>
        <v>0.15147170199780879</v>
      </c>
    </row>
    <row r="22" spans="2:16" s="1" customFormat="1" ht="19.5" customHeight="1" x14ac:dyDescent="0.35">
      <c r="B22" s="57"/>
      <c r="C22" s="37" t="s">
        <v>13</v>
      </c>
      <c r="D22" s="29">
        <f t="shared" si="2"/>
        <v>88.41110964268573</v>
      </c>
      <c r="E22" s="29">
        <f t="shared" si="2"/>
        <v>88.595664467483502</v>
      </c>
      <c r="F22" s="29">
        <f t="shared" si="2"/>
        <v>89.149673160032137</v>
      </c>
      <c r="G22" s="29">
        <f t="shared" si="2"/>
        <v>88.162842804544084</v>
      </c>
      <c r="H22" s="29">
        <f t="shared" si="2"/>
        <v>89.176952571038399</v>
      </c>
      <c r="I22" s="29">
        <f t="shared" si="2"/>
        <v>88.870241657562943</v>
      </c>
      <c r="J22" s="29">
        <f t="shared" si="2"/>
        <v>87.755113439604997</v>
      </c>
      <c r="K22" s="29">
        <f t="shared" si="2"/>
        <v>88.737139648428212</v>
      </c>
      <c r="L22" s="29">
        <f t="shared" si="2"/>
        <v>89.588557629794735</v>
      </c>
      <c r="M22" s="29">
        <f t="shared" si="2"/>
        <v>88.538249840054434</v>
      </c>
      <c r="N22" s="29">
        <f t="shared" si="2"/>
        <v>88.756722844262754</v>
      </c>
      <c r="O22" s="29">
        <f t="shared" si="2"/>
        <v>87.0128288800787</v>
      </c>
      <c r="P22" s="29">
        <f t="shared" si="2"/>
        <v>88.567792777888073</v>
      </c>
    </row>
    <row r="23" spans="2:16" s="1" customFormat="1" ht="19.5" customHeight="1" x14ac:dyDescent="0.35">
      <c r="B23" s="58"/>
      <c r="C23" s="38" t="s">
        <v>14</v>
      </c>
      <c r="D23" s="62">
        <f t="shared" si="2"/>
        <v>8.2112028490543718</v>
      </c>
      <c r="E23" s="62">
        <f t="shared" si="2"/>
        <v>8.0158341187558904</v>
      </c>
      <c r="F23" s="62">
        <f t="shared" si="2"/>
        <v>7.5401220492105887</v>
      </c>
      <c r="G23" s="62">
        <f t="shared" si="2"/>
        <v>8.3917504160169809</v>
      </c>
      <c r="H23" s="62">
        <f t="shared" si="2"/>
        <v>7.5870581438100739</v>
      </c>
      <c r="I23" s="62">
        <f t="shared" si="2"/>
        <v>7.94266504119103</v>
      </c>
      <c r="J23" s="62">
        <f t="shared" si="2"/>
        <v>8.9623431897139163</v>
      </c>
      <c r="K23" s="62">
        <f t="shared" si="2"/>
        <v>7.7542804389412874</v>
      </c>
      <c r="L23" s="62">
        <f t="shared" si="2"/>
        <v>7.0838880117230634</v>
      </c>
      <c r="M23" s="62">
        <f t="shared" si="2"/>
        <v>8.387240913568462</v>
      </c>
      <c r="N23" s="62">
        <f t="shared" si="2"/>
        <v>8.1058655076980681</v>
      </c>
      <c r="O23" s="62">
        <f t="shared" si="2"/>
        <v>9.4136899833429108</v>
      </c>
      <c r="P23" s="62">
        <f t="shared" si="2"/>
        <v>8.1142600313237594</v>
      </c>
    </row>
    <row r="24" spans="2:16" x14ac:dyDescent="0.35">
      <c r="B24" s="1" t="s">
        <v>42</v>
      </c>
    </row>
  </sheetData>
  <mergeCells count="2">
    <mergeCell ref="D5:P5"/>
    <mergeCell ref="D18:P18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fitToPage="1"/>
  </sheetPr>
  <dimension ref="B2:Q150"/>
  <sheetViews>
    <sheetView workbookViewId="0">
      <selection activeCell="D10" sqref="D10"/>
    </sheetView>
  </sheetViews>
  <sheetFormatPr defaultRowHeight="14.5" x14ac:dyDescent="0.35"/>
  <cols>
    <col min="2" max="2" width="5.453125" style="1" customWidth="1"/>
    <col min="3" max="3" width="5" style="1" customWidth="1"/>
    <col min="4" max="4" width="33.26953125" style="1" customWidth="1"/>
    <col min="5" max="15" width="10.7265625" style="1" customWidth="1"/>
    <col min="16" max="16" width="13.54296875" style="1" customWidth="1"/>
    <col min="17" max="17" width="12.26953125" style="1" customWidth="1"/>
  </cols>
  <sheetData>
    <row r="2" spans="2:17" ht="23.5" x14ac:dyDescent="0.35">
      <c r="B2" s="91" t="s">
        <v>123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2:17" s="1" customFormat="1" ht="21" x14ac:dyDescent="0.35">
      <c r="B5" s="6"/>
      <c r="C5" s="64" t="s">
        <v>29</v>
      </c>
      <c r="D5" s="7"/>
      <c r="E5" s="51">
        <v>2017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2:17" s="1" customFormat="1" ht="19.5" customHeight="1" x14ac:dyDescent="0.35">
      <c r="B6" s="12"/>
      <c r="C6" s="65"/>
      <c r="D6" s="11"/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4" t="s">
        <v>8</v>
      </c>
      <c r="N6" s="4" t="s">
        <v>9</v>
      </c>
      <c r="O6" s="4" t="s">
        <v>10</v>
      </c>
      <c r="P6" s="4" t="s">
        <v>11</v>
      </c>
      <c r="Q6" s="5" t="s">
        <v>30</v>
      </c>
    </row>
    <row r="7" spans="2:17" s="1" customFormat="1" ht="19.5" customHeight="1" x14ac:dyDescent="0.35">
      <c r="B7" s="59" t="s">
        <v>31</v>
      </c>
      <c r="C7" s="63"/>
      <c r="D7" s="66"/>
      <c r="E7" s="67">
        <f t="shared" ref="E7:P7" si="0">E8+E46+E71+E141</f>
        <v>147219</v>
      </c>
      <c r="F7" s="67">
        <f t="shared" si="0"/>
        <v>135667</v>
      </c>
      <c r="G7" s="67">
        <f t="shared" si="0"/>
        <v>189149</v>
      </c>
      <c r="H7" s="67">
        <f t="shared" si="0"/>
        <v>156894</v>
      </c>
      <c r="I7" s="67">
        <f t="shared" si="0"/>
        <v>195562</v>
      </c>
      <c r="J7" s="67">
        <f t="shared" si="0"/>
        <v>194954</v>
      </c>
      <c r="K7" s="67">
        <f t="shared" si="0"/>
        <v>184815</v>
      </c>
      <c r="L7" s="67">
        <f t="shared" si="0"/>
        <v>216534</v>
      </c>
      <c r="M7" s="67">
        <f t="shared" si="0"/>
        <v>199211</v>
      </c>
      <c r="N7" s="67">
        <f t="shared" si="0"/>
        <v>202857</v>
      </c>
      <c r="O7" s="67">
        <f t="shared" si="0"/>
        <v>204205</v>
      </c>
      <c r="P7" s="67">
        <f t="shared" si="0"/>
        <v>212615</v>
      </c>
      <c r="Q7" s="68">
        <f>SUM(E7:P7)</f>
        <v>2239682</v>
      </c>
    </row>
    <row r="8" spans="2:17" s="1" customFormat="1" ht="19.5" customHeight="1" x14ac:dyDescent="0.35">
      <c r="B8" s="69" t="s">
        <v>33</v>
      </c>
      <c r="C8" s="70"/>
      <c r="D8" s="92"/>
      <c r="E8" s="97">
        <f t="shared" ref="E8:P8" si="1">+E9+E45</f>
        <v>121401</v>
      </c>
      <c r="F8" s="97">
        <f t="shared" si="1"/>
        <v>112355</v>
      </c>
      <c r="G8" s="97">
        <f t="shared" si="1"/>
        <v>158038</v>
      </c>
      <c r="H8" s="97">
        <f t="shared" si="1"/>
        <v>131495</v>
      </c>
      <c r="I8" s="97">
        <f t="shared" si="1"/>
        <v>163311</v>
      </c>
      <c r="J8" s="97">
        <f t="shared" si="1"/>
        <v>161210</v>
      </c>
      <c r="K8" s="97">
        <f t="shared" si="1"/>
        <v>151698</v>
      </c>
      <c r="L8" s="97">
        <f t="shared" si="1"/>
        <v>180903</v>
      </c>
      <c r="M8" s="97">
        <f t="shared" si="1"/>
        <v>168021</v>
      </c>
      <c r="N8" s="97">
        <f t="shared" si="1"/>
        <v>166874</v>
      </c>
      <c r="O8" s="97">
        <f t="shared" si="1"/>
        <v>169058</v>
      </c>
      <c r="P8" s="97">
        <f t="shared" si="1"/>
        <v>172220</v>
      </c>
      <c r="Q8" s="97">
        <f>SUM(E8:P8)</f>
        <v>1856584</v>
      </c>
    </row>
    <row r="9" spans="2:17" s="1" customFormat="1" ht="19.5" customHeight="1" x14ac:dyDescent="0.35">
      <c r="B9" s="16"/>
      <c r="C9" s="71" t="s">
        <v>54</v>
      </c>
      <c r="D9" s="14"/>
      <c r="E9" s="102">
        <f t="shared" ref="E9:P9" si="2">+E10+E11+E14+E17+E22+E23+E24+E25+E28+E29+E32+E33+E36+E37+E40+E41+E44</f>
        <v>119937</v>
      </c>
      <c r="F9" s="102">
        <f t="shared" si="2"/>
        <v>111116</v>
      </c>
      <c r="G9" s="102">
        <f t="shared" si="2"/>
        <v>156190</v>
      </c>
      <c r="H9" s="102">
        <f t="shared" si="2"/>
        <v>129902</v>
      </c>
      <c r="I9" s="102">
        <f t="shared" si="2"/>
        <v>161231</v>
      </c>
      <c r="J9" s="102">
        <f t="shared" si="2"/>
        <v>159029</v>
      </c>
      <c r="K9" s="102">
        <f t="shared" si="2"/>
        <v>149469</v>
      </c>
      <c r="L9" s="102">
        <f t="shared" si="2"/>
        <v>178487</v>
      </c>
      <c r="M9" s="102">
        <f t="shared" si="2"/>
        <v>165809</v>
      </c>
      <c r="N9" s="102">
        <f t="shared" si="2"/>
        <v>164753</v>
      </c>
      <c r="O9" s="102">
        <f t="shared" si="2"/>
        <v>166960</v>
      </c>
      <c r="P9" s="102">
        <f t="shared" si="2"/>
        <v>169562</v>
      </c>
      <c r="Q9" s="102">
        <f>SUM(E9:P9)</f>
        <v>1832445</v>
      </c>
    </row>
    <row r="10" spans="2:17" s="1" customFormat="1" ht="19.5" customHeight="1" x14ac:dyDescent="0.35">
      <c r="B10" s="72"/>
      <c r="C10" s="73"/>
      <c r="D10" s="14" t="s">
        <v>71</v>
      </c>
      <c r="E10" s="15">
        <v>572</v>
      </c>
      <c r="F10" s="15">
        <v>455</v>
      </c>
      <c r="G10" s="15">
        <v>909</v>
      </c>
      <c r="H10" s="15">
        <v>777</v>
      </c>
      <c r="I10" s="15">
        <v>852</v>
      </c>
      <c r="J10" s="15">
        <v>1010</v>
      </c>
      <c r="K10" s="15">
        <v>823</v>
      </c>
      <c r="L10" s="15">
        <v>935</v>
      </c>
      <c r="M10" s="15">
        <v>840</v>
      </c>
      <c r="N10" s="15">
        <v>841</v>
      </c>
      <c r="O10" s="15">
        <v>707</v>
      </c>
      <c r="P10" s="15">
        <v>1192</v>
      </c>
      <c r="Q10" s="15">
        <f>SUM(E10:P10)</f>
        <v>9913</v>
      </c>
    </row>
    <row r="11" spans="2:17" s="1" customFormat="1" ht="19.5" customHeight="1" x14ac:dyDescent="0.35">
      <c r="B11" s="72"/>
      <c r="C11" s="73"/>
      <c r="D11" s="14" t="s">
        <v>68</v>
      </c>
      <c r="E11" s="15">
        <v>692</v>
      </c>
      <c r="F11" s="15">
        <v>610</v>
      </c>
      <c r="G11" s="15">
        <v>848</v>
      </c>
      <c r="H11" s="15">
        <v>704</v>
      </c>
      <c r="I11" s="15">
        <v>965</v>
      </c>
      <c r="J11" s="15">
        <v>1143</v>
      </c>
      <c r="K11" s="15">
        <v>1179</v>
      </c>
      <c r="L11" s="15">
        <v>1199</v>
      </c>
      <c r="M11" s="15">
        <v>939</v>
      </c>
      <c r="N11" s="15">
        <v>1115</v>
      </c>
      <c r="O11" s="15">
        <v>1051</v>
      </c>
      <c r="P11" s="15">
        <v>1313</v>
      </c>
      <c r="Q11" s="15">
        <f t="shared" ref="Q11:Q26" si="3">SUM(E11:P11)</f>
        <v>11758</v>
      </c>
    </row>
    <row r="12" spans="2:17" s="1" customFormat="1" ht="19.5" customHeight="1" x14ac:dyDescent="0.35">
      <c r="B12" s="72"/>
      <c r="C12" s="73"/>
      <c r="D12" s="14" t="s">
        <v>69</v>
      </c>
      <c r="E12" s="15">
        <v>580</v>
      </c>
      <c r="F12" s="15">
        <v>507</v>
      </c>
      <c r="G12" s="15">
        <v>744</v>
      </c>
      <c r="H12" s="15">
        <v>626</v>
      </c>
      <c r="I12" s="15">
        <v>816</v>
      </c>
      <c r="J12" s="15">
        <v>1004</v>
      </c>
      <c r="K12" s="15">
        <v>1035</v>
      </c>
      <c r="L12" s="15">
        <v>1042</v>
      </c>
      <c r="M12" s="15">
        <v>809</v>
      </c>
      <c r="N12" s="15">
        <v>959</v>
      </c>
      <c r="O12" s="15">
        <v>885</v>
      </c>
      <c r="P12" s="15">
        <v>1163</v>
      </c>
      <c r="Q12" s="15">
        <f t="shared" si="3"/>
        <v>10170</v>
      </c>
    </row>
    <row r="13" spans="2:17" s="1" customFormat="1" ht="19.5" customHeight="1" x14ac:dyDescent="0.35">
      <c r="B13" s="72"/>
      <c r="C13" s="73"/>
      <c r="D13" s="14" t="s">
        <v>72</v>
      </c>
      <c r="E13" s="15">
        <v>112</v>
      </c>
      <c r="F13" s="15">
        <v>103</v>
      </c>
      <c r="G13" s="15">
        <v>104</v>
      </c>
      <c r="H13" s="15">
        <v>78</v>
      </c>
      <c r="I13" s="15">
        <v>149</v>
      </c>
      <c r="J13" s="15">
        <v>139</v>
      </c>
      <c r="K13" s="15">
        <v>144</v>
      </c>
      <c r="L13" s="15">
        <v>157</v>
      </c>
      <c r="M13" s="15">
        <v>130</v>
      </c>
      <c r="N13" s="15">
        <v>156</v>
      </c>
      <c r="O13" s="15">
        <v>166</v>
      </c>
      <c r="P13" s="15">
        <v>150</v>
      </c>
      <c r="Q13" s="15">
        <f t="shared" si="3"/>
        <v>1588</v>
      </c>
    </row>
    <row r="14" spans="2:17" s="1" customFormat="1" ht="19.5" customHeight="1" x14ac:dyDescent="0.35">
      <c r="B14" s="72"/>
      <c r="C14" s="73"/>
      <c r="D14" s="14" t="s">
        <v>104</v>
      </c>
      <c r="E14" s="15">
        <f>+E15+E16</f>
        <v>1015</v>
      </c>
      <c r="F14" s="15">
        <f t="shared" ref="F14:P14" si="4">+F15+F16</f>
        <v>975</v>
      </c>
      <c r="G14" s="15">
        <f t="shared" si="4"/>
        <v>1545</v>
      </c>
      <c r="H14" s="15">
        <f t="shared" si="4"/>
        <v>1480</v>
      </c>
      <c r="I14" s="15">
        <f t="shared" si="4"/>
        <v>1819</v>
      </c>
      <c r="J14" s="15">
        <f t="shared" si="4"/>
        <v>2004</v>
      </c>
      <c r="K14" s="15">
        <f t="shared" si="4"/>
        <v>2020</v>
      </c>
      <c r="L14" s="15">
        <f t="shared" si="4"/>
        <v>1972</v>
      </c>
      <c r="M14" s="15">
        <f t="shared" si="4"/>
        <v>1816</v>
      </c>
      <c r="N14" s="15">
        <f t="shared" si="4"/>
        <v>1548</v>
      </c>
      <c r="O14" s="15">
        <f t="shared" si="4"/>
        <v>1595</v>
      </c>
      <c r="P14" s="15">
        <f t="shared" si="4"/>
        <v>1890</v>
      </c>
      <c r="Q14" s="15">
        <f t="shared" si="3"/>
        <v>19679</v>
      </c>
    </row>
    <row r="15" spans="2:17" s="1" customFormat="1" ht="19.5" customHeight="1" x14ac:dyDescent="0.35">
      <c r="B15" s="72"/>
      <c r="C15" s="73"/>
      <c r="D15" s="14" t="s">
        <v>74</v>
      </c>
      <c r="E15" s="15">
        <v>937</v>
      </c>
      <c r="F15" s="15">
        <v>864</v>
      </c>
      <c r="G15" s="15">
        <v>1384</v>
      </c>
      <c r="H15" s="15">
        <v>1377</v>
      </c>
      <c r="I15" s="15">
        <v>1705</v>
      </c>
      <c r="J15" s="15">
        <v>1915</v>
      </c>
      <c r="K15" s="15">
        <v>1931</v>
      </c>
      <c r="L15" s="15">
        <v>1889</v>
      </c>
      <c r="M15" s="15">
        <v>1753</v>
      </c>
      <c r="N15" s="15">
        <v>1461</v>
      </c>
      <c r="O15" s="15">
        <v>1503</v>
      </c>
      <c r="P15" s="15">
        <v>1803</v>
      </c>
      <c r="Q15" s="15">
        <f t="shared" si="3"/>
        <v>18522</v>
      </c>
    </row>
    <row r="16" spans="2:17" s="1" customFormat="1" ht="19.5" customHeight="1" x14ac:dyDescent="0.35">
      <c r="B16" s="72"/>
      <c r="C16" s="73"/>
      <c r="D16" s="14" t="s">
        <v>75</v>
      </c>
      <c r="E16" s="15">
        <v>78</v>
      </c>
      <c r="F16" s="15">
        <v>111</v>
      </c>
      <c r="G16" s="15">
        <v>161</v>
      </c>
      <c r="H16" s="15">
        <v>103</v>
      </c>
      <c r="I16" s="15">
        <v>114</v>
      </c>
      <c r="J16" s="15">
        <v>89</v>
      </c>
      <c r="K16" s="15">
        <v>89</v>
      </c>
      <c r="L16" s="15">
        <v>83</v>
      </c>
      <c r="M16" s="15">
        <v>63</v>
      </c>
      <c r="N16" s="15">
        <v>87</v>
      </c>
      <c r="O16" s="15">
        <v>92</v>
      </c>
      <c r="P16" s="15">
        <v>87</v>
      </c>
      <c r="Q16" s="15">
        <f t="shared" si="3"/>
        <v>1157</v>
      </c>
    </row>
    <row r="17" spans="2:17" s="1" customFormat="1" ht="19.5" customHeight="1" x14ac:dyDescent="0.35">
      <c r="B17" s="72"/>
      <c r="C17" s="73"/>
      <c r="D17" s="14" t="s">
        <v>70</v>
      </c>
      <c r="E17" s="15">
        <v>17494</v>
      </c>
      <c r="F17" s="15">
        <v>16883</v>
      </c>
      <c r="G17" s="15">
        <v>21294</v>
      </c>
      <c r="H17" s="15">
        <v>17784</v>
      </c>
      <c r="I17" s="15">
        <v>23084</v>
      </c>
      <c r="J17" s="15">
        <v>24200</v>
      </c>
      <c r="K17" s="15">
        <v>22344</v>
      </c>
      <c r="L17" s="15">
        <v>27156</v>
      </c>
      <c r="M17" s="15">
        <v>22708</v>
      </c>
      <c r="N17" s="15">
        <v>22899</v>
      </c>
      <c r="O17" s="15">
        <v>22267</v>
      </c>
      <c r="P17" s="15">
        <v>22960</v>
      </c>
      <c r="Q17" s="15">
        <f t="shared" si="3"/>
        <v>261073</v>
      </c>
    </row>
    <row r="18" spans="2:17" s="1" customFormat="1" ht="19.5" customHeight="1" x14ac:dyDescent="0.35">
      <c r="B18" s="72"/>
      <c r="C18" s="73"/>
      <c r="D18" s="14" t="s">
        <v>76</v>
      </c>
      <c r="E18" s="15">
        <v>2</v>
      </c>
      <c r="F18" s="15">
        <v>1</v>
      </c>
      <c r="G18" s="15">
        <v>5</v>
      </c>
      <c r="H18" s="15">
        <v>3</v>
      </c>
      <c r="I18" s="15">
        <v>0</v>
      </c>
      <c r="J18" s="15">
        <v>0</v>
      </c>
      <c r="K18" s="15">
        <v>0</v>
      </c>
      <c r="L18" s="15">
        <v>1</v>
      </c>
      <c r="M18" s="15">
        <v>1</v>
      </c>
      <c r="N18" s="15">
        <v>1</v>
      </c>
      <c r="O18" s="15">
        <v>0</v>
      </c>
      <c r="P18" s="15">
        <v>1</v>
      </c>
      <c r="Q18" s="15">
        <f t="shared" si="3"/>
        <v>15</v>
      </c>
    </row>
    <row r="19" spans="2:17" s="1" customFormat="1" ht="19.5" customHeight="1" x14ac:dyDescent="0.35">
      <c r="B19" s="72"/>
      <c r="C19" s="73"/>
      <c r="D19" s="14" t="s">
        <v>77</v>
      </c>
      <c r="E19" s="15">
        <v>55</v>
      </c>
      <c r="F19" s="15">
        <v>34</v>
      </c>
      <c r="G19" s="15">
        <v>18</v>
      </c>
      <c r="H19" s="15">
        <v>4</v>
      </c>
      <c r="I19" s="15">
        <v>53</v>
      </c>
      <c r="J19" s="15">
        <v>92</v>
      </c>
      <c r="K19" s="15">
        <v>72</v>
      </c>
      <c r="L19" s="15">
        <v>57</v>
      </c>
      <c r="M19" s="15">
        <v>45</v>
      </c>
      <c r="N19" s="15">
        <v>19</v>
      </c>
      <c r="O19" s="15">
        <v>11</v>
      </c>
      <c r="P19" s="15">
        <v>35</v>
      </c>
      <c r="Q19" s="15">
        <f t="shared" si="3"/>
        <v>495</v>
      </c>
    </row>
    <row r="20" spans="2:17" s="1" customFormat="1" ht="19.5" customHeight="1" x14ac:dyDescent="0.35">
      <c r="B20" s="72"/>
      <c r="C20" s="73"/>
      <c r="D20" s="14" t="s">
        <v>78</v>
      </c>
      <c r="E20" s="15">
        <v>11511</v>
      </c>
      <c r="F20" s="15">
        <v>11078</v>
      </c>
      <c r="G20" s="15">
        <v>13649</v>
      </c>
      <c r="H20" s="15">
        <v>11013</v>
      </c>
      <c r="I20" s="15">
        <v>15618</v>
      </c>
      <c r="J20" s="15">
        <v>17237</v>
      </c>
      <c r="K20" s="15">
        <v>14908</v>
      </c>
      <c r="L20" s="15">
        <v>18298</v>
      </c>
      <c r="M20" s="15">
        <v>15465</v>
      </c>
      <c r="N20" s="15">
        <v>14888</v>
      </c>
      <c r="O20" s="15">
        <v>14244</v>
      </c>
      <c r="P20" s="15">
        <v>14452</v>
      </c>
      <c r="Q20" s="15">
        <f t="shared" si="3"/>
        <v>172361</v>
      </c>
    </row>
    <row r="21" spans="2:17" s="1" customFormat="1" ht="19.5" customHeight="1" x14ac:dyDescent="0.35">
      <c r="B21" s="72"/>
      <c r="C21" s="73"/>
      <c r="D21" s="14" t="s">
        <v>79</v>
      </c>
      <c r="E21" s="15">
        <v>5926</v>
      </c>
      <c r="F21" s="15">
        <v>5770</v>
      </c>
      <c r="G21" s="15">
        <v>7622</v>
      </c>
      <c r="H21" s="15">
        <v>6764</v>
      </c>
      <c r="I21" s="15">
        <v>7413</v>
      </c>
      <c r="J21" s="15">
        <v>6871</v>
      </c>
      <c r="K21" s="15">
        <v>7364</v>
      </c>
      <c r="L21" s="15">
        <v>8800</v>
      </c>
      <c r="M21" s="15">
        <v>7197</v>
      </c>
      <c r="N21" s="15">
        <v>7991</v>
      </c>
      <c r="O21" s="15">
        <v>8012</v>
      </c>
      <c r="P21" s="15">
        <v>8472</v>
      </c>
      <c r="Q21" s="15">
        <f t="shared" si="3"/>
        <v>88202</v>
      </c>
    </row>
    <row r="22" spans="2:17" s="1" customFormat="1" ht="19.5" customHeight="1" x14ac:dyDescent="0.35">
      <c r="B22" s="72"/>
      <c r="C22" s="73"/>
      <c r="D22" s="14" t="s">
        <v>80</v>
      </c>
      <c r="E22" s="15">
        <v>12591</v>
      </c>
      <c r="F22" s="15">
        <v>10936</v>
      </c>
      <c r="G22" s="15">
        <v>15834</v>
      </c>
      <c r="H22" s="15">
        <v>13436</v>
      </c>
      <c r="I22" s="15">
        <v>17461</v>
      </c>
      <c r="J22" s="15">
        <v>16440</v>
      </c>
      <c r="K22" s="15">
        <v>14505</v>
      </c>
      <c r="L22" s="15">
        <v>16860</v>
      </c>
      <c r="M22" s="15">
        <v>17250</v>
      </c>
      <c r="N22" s="15">
        <v>18472</v>
      </c>
      <c r="O22" s="15">
        <v>18419</v>
      </c>
      <c r="P22" s="15">
        <v>16743</v>
      </c>
      <c r="Q22" s="15">
        <f t="shared" si="3"/>
        <v>188947</v>
      </c>
    </row>
    <row r="23" spans="2:17" s="1" customFormat="1" ht="19.5" customHeight="1" x14ac:dyDescent="0.35">
      <c r="B23" s="72"/>
      <c r="C23" s="73"/>
      <c r="D23" s="14" t="s">
        <v>81</v>
      </c>
      <c r="E23" s="15">
        <v>24329</v>
      </c>
      <c r="F23" s="15">
        <v>20587</v>
      </c>
      <c r="G23" s="15">
        <v>27484</v>
      </c>
      <c r="H23" s="15">
        <v>23887</v>
      </c>
      <c r="I23" s="15">
        <v>30262</v>
      </c>
      <c r="J23" s="15">
        <v>29153</v>
      </c>
      <c r="K23" s="15">
        <v>29403</v>
      </c>
      <c r="L23" s="15">
        <v>34310</v>
      </c>
      <c r="M23" s="15">
        <v>30988</v>
      </c>
      <c r="N23" s="15">
        <v>32243</v>
      </c>
      <c r="O23" s="15">
        <v>33552</v>
      </c>
      <c r="P23" s="15">
        <v>32632</v>
      </c>
      <c r="Q23" s="15">
        <f t="shared" si="3"/>
        <v>348830</v>
      </c>
    </row>
    <row r="24" spans="2:17" s="1" customFormat="1" ht="19.5" customHeight="1" x14ac:dyDescent="0.35">
      <c r="B24" s="74"/>
      <c r="C24" s="75"/>
      <c r="D24" s="14" t="s">
        <v>82</v>
      </c>
      <c r="E24" s="15">
        <v>8739</v>
      </c>
      <c r="F24" s="15">
        <v>9387</v>
      </c>
      <c r="G24" s="15">
        <v>11990</v>
      </c>
      <c r="H24" s="15">
        <v>10833</v>
      </c>
      <c r="I24" s="15">
        <v>12541</v>
      </c>
      <c r="J24" s="15">
        <v>11522</v>
      </c>
      <c r="K24" s="15">
        <v>9915</v>
      </c>
      <c r="L24" s="15">
        <v>11894</v>
      </c>
      <c r="M24" s="15">
        <v>9673</v>
      </c>
      <c r="N24" s="15">
        <v>11921</v>
      </c>
      <c r="O24" s="15">
        <v>11360</v>
      </c>
      <c r="P24" s="15">
        <v>11321</v>
      </c>
      <c r="Q24" s="15">
        <f t="shared" si="3"/>
        <v>131096</v>
      </c>
    </row>
    <row r="25" spans="2:17" s="1" customFormat="1" ht="19.5" customHeight="1" x14ac:dyDescent="0.35">
      <c r="B25" s="74"/>
      <c r="C25" s="75"/>
      <c r="D25" s="14" t="s">
        <v>83</v>
      </c>
      <c r="E25" s="15">
        <v>1041</v>
      </c>
      <c r="F25" s="15">
        <v>998</v>
      </c>
      <c r="G25" s="15">
        <v>1373</v>
      </c>
      <c r="H25" s="15">
        <v>1067</v>
      </c>
      <c r="I25" s="15">
        <v>1357</v>
      </c>
      <c r="J25" s="15">
        <v>1184</v>
      </c>
      <c r="K25" s="15">
        <v>1566</v>
      </c>
      <c r="L25" s="15">
        <v>1989</v>
      </c>
      <c r="M25" s="15">
        <v>1824</v>
      </c>
      <c r="N25" s="15">
        <v>1495</v>
      </c>
      <c r="O25" s="15">
        <v>1249</v>
      </c>
      <c r="P25" s="15">
        <v>1328</v>
      </c>
      <c r="Q25" s="15">
        <f t="shared" si="3"/>
        <v>16471</v>
      </c>
    </row>
    <row r="26" spans="2:17" s="1" customFormat="1" ht="19.5" customHeight="1" x14ac:dyDescent="0.35">
      <c r="B26" s="74"/>
      <c r="C26" s="75"/>
      <c r="D26" s="14" t="s">
        <v>84</v>
      </c>
      <c r="E26" s="15">
        <v>779</v>
      </c>
      <c r="F26" s="15">
        <v>754</v>
      </c>
      <c r="G26" s="15">
        <v>1017</v>
      </c>
      <c r="H26" s="15">
        <v>738</v>
      </c>
      <c r="I26" s="15">
        <v>903</v>
      </c>
      <c r="J26" s="15">
        <v>772</v>
      </c>
      <c r="K26" s="15">
        <v>1200</v>
      </c>
      <c r="L26" s="15">
        <v>1514</v>
      </c>
      <c r="M26" s="15">
        <v>1480</v>
      </c>
      <c r="N26" s="15">
        <v>1001</v>
      </c>
      <c r="O26" s="15">
        <v>848</v>
      </c>
      <c r="P26" s="15">
        <v>916</v>
      </c>
      <c r="Q26" s="15">
        <f t="shared" si="3"/>
        <v>11922</v>
      </c>
    </row>
    <row r="27" spans="2:17" s="1" customFormat="1" ht="19.5" customHeight="1" x14ac:dyDescent="0.35">
      <c r="B27" s="74"/>
      <c r="C27" s="75"/>
      <c r="D27" s="14" t="s">
        <v>85</v>
      </c>
      <c r="E27" s="15">
        <v>262</v>
      </c>
      <c r="F27" s="15">
        <v>244</v>
      </c>
      <c r="G27" s="15">
        <v>356</v>
      </c>
      <c r="H27" s="15">
        <v>329</v>
      </c>
      <c r="I27" s="15">
        <v>454</v>
      </c>
      <c r="J27" s="15">
        <v>412</v>
      </c>
      <c r="K27" s="15">
        <v>366</v>
      </c>
      <c r="L27" s="15">
        <v>475</v>
      </c>
      <c r="M27" s="15">
        <v>344</v>
      </c>
      <c r="N27" s="15">
        <v>493</v>
      </c>
      <c r="O27" s="15">
        <v>398</v>
      </c>
      <c r="P27" s="15">
        <v>412</v>
      </c>
      <c r="Q27" s="15">
        <f t="shared" ref="Q27:Q45" si="5">SUM(E27:P27)</f>
        <v>4545</v>
      </c>
    </row>
    <row r="28" spans="2:17" s="1" customFormat="1" ht="19.5" customHeight="1" x14ac:dyDescent="0.35">
      <c r="B28" s="74"/>
      <c r="C28" s="75"/>
      <c r="D28" s="14" t="s">
        <v>86</v>
      </c>
      <c r="E28" s="15">
        <v>11190</v>
      </c>
      <c r="F28" s="15">
        <v>10957</v>
      </c>
      <c r="G28" s="15">
        <v>16816</v>
      </c>
      <c r="H28" s="15">
        <v>13157</v>
      </c>
      <c r="I28" s="15">
        <v>15517</v>
      </c>
      <c r="J28" s="15">
        <v>15698</v>
      </c>
      <c r="K28" s="15">
        <v>14890</v>
      </c>
      <c r="L28" s="15">
        <v>17775</v>
      </c>
      <c r="M28" s="15">
        <v>14791</v>
      </c>
      <c r="N28" s="15">
        <v>15736</v>
      </c>
      <c r="O28" s="15">
        <v>16083</v>
      </c>
      <c r="P28" s="15">
        <v>16790</v>
      </c>
      <c r="Q28" s="15">
        <f t="shared" si="5"/>
        <v>179400</v>
      </c>
    </row>
    <row r="29" spans="2:17" s="1" customFormat="1" ht="19.5" customHeight="1" x14ac:dyDescent="0.35">
      <c r="B29" s="74"/>
      <c r="C29" s="75"/>
      <c r="D29" s="14" t="s">
        <v>87</v>
      </c>
      <c r="E29" s="15">
        <v>487</v>
      </c>
      <c r="F29" s="15">
        <v>478</v>
      </c>
      <c r="G29" s="15">
        <v>645</v>
      </c>
      <c r="H29" s="15">
        <v>590</v>
      </c>
      <c r="I29" s="15">
        <v>726</v>
      </c>
      <c r="J29" s="15">
        <v>652</v>
      </c>
      <c r="K29" s="15">
        <v>748</v>
      </c>
      <c r="L29" s="15">
        <v>674</v>
      </c>
      <c r="M29" s="15">
        <v>558</v>
      </c>
      <c r="N29" s="15">
        <v>683</v>
      </c>
      <c r="O29" s="15">
        <v>583</v>
      </c>
      <c r="P29" s="15">
        <v>912</v>
      </c>
      <c r="Q29" s="15">
        <f t="shared" si="5"/>
        <v>7736</v>
      </c>
    </row>
    <row r="30" spans="2:17" s="1" customFormat="1" ht="19.5" customHeight="1" x14ac:dyDescent="0.35">
      <c r="B30" s="74"/>
      <c r="C30" s="75"/>
      <c r="D30" s="14" t="s">
        <v>88</v>
      </c>
      <c r="E30" s="15">
        <v>72</v>
      </c>
      <c r="F30" s="15">
        <v>103</v>
      </c>
      <c r="G30" s="15">
        <v>124</v>
      </c>
      <c r="H30" s="15">
        <v>98</v>
      </c>
      <c r="I30" s="15">
        <v>169</v>
      </c>
      <c r="J30" s="15">
        <v>110</v>
      </c>
      <c r="K30" s="15">
        <v>99</v>
      </c>
      <c r="L30" s="15">
        <v>113</v>
      </c>
      <c r="M30" s="15">
        <v>80</v>
      </c>
      <c r="N30" s="15">
        <v>61</v>
      </c>
      <c r="O30" s="15">
        <v>95</v>
      </c>
      <c r="P30" s="15">
        <v>137</v>
      </c>
      <c r="Q30" s="15">
        <f t="shared" si="5"/>
        <v>1261</v>
      </c>
    </row>
    <row r="31" spans="2:17" s="1" customFormat="1" ht="19.5" customHeight="1" x14ac:dyDescent="0.35">
      <c r="B31" s="74"/>
      <c r="C31" s="75"/>
      <c r="D31" s="14" t="s">
        <v>89</v>
      </c>
      <c r="E31" s="15">
        <v>415</v>
      </c>
      <c r="F31" s="15">
        <v>375</v>
      </c>
      <c r="G31" s="15">
        <v>521</v>
      </c>
      <c r="H31" s="15">
        <v>492</v>
      </c>
      <c r="I31" s="15">
        <v>557</v>
      </c>
      <c r="J31" s="15">
        <v>542</v>
      </c>
      <c r="K31" s="15">
        <v>649</v>
      </c>
      <c r="L31" s="15">
        <v>561</v>
      </c>
      <c r="M31" s="15">
        <v>478</v>
      </c>
      <c r="N31" s="15">
        <v>622</v>
      </c>
      <c r="O31" s="15">
        <v>488</v>
      </c>
      <c r="P31" s="15">
        <v>775</v>
      </c>
      <c r="Q31" s="15">
        <f t="shared" si="5"/>
        <v>6475</v>
      </c>
    </row>
    <row r="32" spans="2:17" s="1" customFormat="1" ht="19.5" customHeight="1" x14ac:dyDescent="0.35">
      <c r="B32" s="74"/>
      <c r="C32" s="75"/>
      <c r="D32" s="14" t="s">
        <v>90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f t="shared" si="5"/>
        <v>0</v>
      </c>
    </row>
    <row r="33" spans="2:17" s="1" customFormat="1" ht="19.5" customHeight="1" x14ac:dyDescent="0.35">
      <c r="B33" s="74"/>
      <c r="C33" s="75"/>
      <c r="D33" s="14" t="s">
        <v>91</v>
      </c>
      <c r="E33" s="15">
        <v>669</v>
      </c>
      <c r="F33" s="15">
        <v>749</v>
      </c>
      <c r="G33" s="15">
        <v>948</v>
      </c>
      <c r="H33" s="15">
        <v>863</v>
      </c>
      <c r="I33" s="15">
        <v>1067</v>
      </c>
      <c r="J33" s="15">
        <v>1252</v>
      </c>
      <c r="K33" s="15">
        <v>1020</v>
      </c>
      <c r="L33" s="15">
        <v>1330</v>
      </c>
      <c r="M33" s="15">
        <v>2046</v>
      </c>
      <c r="N33" s="15">
        <v>700</v>
      </c>
      <c r="O33" s="15">
        <v>951</v>
      </c>
      <c r="P33" s="15">
        <v>880</v>
      </c>
      <c r="Q33" s="15">
        <f t="shared" ref="Q33" si="6">SUM(E33:P33)</f>
        <v>12475</v>
      </c>
    </row>
    <row r="34" spans="2:17" s="1" customFormat="1" ht="19.5" customHeight="1" x14ac:dyDescent="0.35">
      <c r="B34" s="74"/>
      <c r="C34" s="75"/>
      <c r="D34" s="14" t="s">
        <v>92</v>
      </c>
      <c r="E34" s="15">
        <v>669</v>
      </c>
      <c r="F34" s="15">
        <v>749</v>
      </c>
      <c r="G34" s="15">
        <v>948</v>
      </c>
      <c r="H34" s="15">
        <v>863</v>
      </c>
      <c r="I34" s="15">
        <v>1067</v>
      </c>
      <c r="J34" s="15">
        <v>1251</v>
      </c>
      <c r="K34" s="15">
        <v>1020</v>
      </c>
      <c r="L34" s="15">
        <v>1330</v>
      </c>
      <c r="M34" s="15">
        <v>2046</v>
      </c>
      <c r="N34" s="15">
        <v>700</v>
      </c>
      <c r="O34" s="15">
        <v>951</v>
      </c>
      <c r="P34" s="15">
        <v>880</v>
      </c>
      <c r="Q34" s="15">
        <f t="shared" si="5"/>
        <v>12474</v>
      </c>
    </row>
    <row r="35" spans="2:17" s="1" customFormat="1" ht="19.5" customHeight="1" x14ac:dyDescent="0.35">
      <c r="B35" s="74"/>
      <c r="C35" s="75"/>
      <c r="D35" s="14" t="s">
        <v>93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f t="shared" si="5"/>
        <v>1</v>
      </c>
    </row>
    <row r="36" spans="2:17" s="1" customFormat="1" ht="19.5" customHeight="1" x14ac:dyDescent="0.35">
      <c r="B36" s="74"/>
      <c r="C36" s="75"/>
      <c r="D36" s="14" t="s">
        <v>94</v>
      </c>
      <c r="E36" s="15">
        <v>5048</v>
      </c>
      <c r="F36" s="15">
        <v>4872</v>
      </c>
      <c r="G36" s="15">
        <v>8188</v>
      </c>
      <c r="H36" s="15">
        <v>4021</v>
      </c>
      <c r="I36" s="15">
        <v>4822</v>
      </c>
      <c r="J36" s="15">
        <v>5337</v>
      </c>
      <c r="K36" s="15">
        <v>4714</v>
      </c>
      <c r="L36" s="15">
        <v>6454</v>
      </c>
      <c r="M36" s="15">
        <v>7369</v>
      </c>
      <c r="N36" s="15">
        <v>7363</v>
      </c>
      <c r="O36" s="15">
        <v>8877</v>
      </c>
      <c r="P36" s="15">
        <v>7699</v>
      </c>
      <c r="Q36" s="15">
        <f t="shared" si="5"/>
        <v>74764</v>
      </c>
    </row>
    <row r="37" spans="2:17" s="1" customFormat="1" ht="19.5" customHeight="1" x14ac:dyDescent="0.35">
      <c r="B37" s="74"/>
      <c r="C37" s="75"/>
      <c r="D37" s="14" t="s">
        <v>95</v>
      </c>
      <c r="E37" s="15">
        <v>3532</v>
      </c>
      <c r="F37" s="15">
        <v>2763</v>
      </c>
      <c r="G37" s="15">
        <v>3966</v>
      </c>
      <c r="H37" s="15">
        <v>3428</v>
      </c>
      <c r="I37" s="15">
        <v>4053</v>
      </c>
      <c r="J37" s="15">
        <v>4630</v>
      </c>
      <c r="K37" s="15">
        <v>3817</v>
      </c>
      <c r="L37" s="15">
        <v>4499</v>
      </c>
      <c r="M37" s="15">
        <v>3893</v>
      </c>
      <c r="N37" s="15">
        <v>4162</v>
      </c>
      <c r="O37" s="15">
        <v>4841</v>
      </c>
      <c r="P37" s="15">
        <v>4116</v>
      </c>
      <c r="Q37" s="15">
        <f t="shared" si="5"/>
        <v>47700</v>
      </c>
    </row>
    <row r="38" spans="2:17" s="1" customFormat="1" ht="19.5" customHeight="1" x14ac:dyDescent="0.35">
      <c r="B38" s="74"/>
      <c r="C38" s="75"/>
      <c r="D38" s="14" t="s">
        <v>96</v>
      </c>
      <c r="E38" s="15">
        <v>1799</v>
      </c>
      <c r="F38" s="15">
        <v>1442</v>
      </c>
      <c r="G38" s="15">
        <v>2144</v>
      </c>
      <c r="H38" s="15">
        <v>1791</v>
      </c>
      <c r="I38" s="15">
        <v>1925</v>
      </c>
      <c r="J38" s="15">
        <v>2221</v>
      </c>
      <c r="K38" s="15">
        <v>2111</v>
      </c>
      <c r="L38" s="15">
        <v>2628</v>
      </c>
      <c r="M38" s="15">
        <v>2261</v>
      </c>
      <c r="N38" s="15">
        <v>2468</v>
      </c>
      <c r="O38" s="15">
        <v>2732</v>
      </c>
      <c r="P38" s="15">
        <v>2155</v>
      </c>
      <c r="Q38" s="15">
        <f t="shared" si="5"/>
        <v>25677</v>
      </c>
    </row>
    <row r="39" spans="2:17" s="1" customFormat="1" ht="19.5" customHeight="1" x14ac:dyDescent="0.35">
      <c r="B39" s="74"/>
      <c r="C39" s="75"/>
      <c r="D39" s="14" t="s">
        <v>97</v>
      </c>
      <c r="E39" s="15">
        <v>1733</v>
      </c>
      <c r="F39" s="15">
        <v>1321</v>
      </c>
      <c r="G39" s="15">
        <v>1822</v>
      </c>
      <c r="H39" s="15">
        <v>1637</v>
      </c>
      <c r="I39" s="15">
        <v>2128</v>
      </c>
      <c r="J39" s="15">
        <v>2409</v>
      </c>
      <c r="K39" s="15">
        <v>1706</v>
      </c>
      <c r="L39" s="15">
        <v>1871</v>
      </c>
      <c r="M39" s="15">
        <v>1632</v>
      </c>
      <c r="N39" s="15">
        <v>1694</v>
      </c>
      <c r="O39" s="15">
        <v>2109</v>
      </c>
      <c r="P39" s="15">
        <v>1961</v>
      </c>
      <c r="Q39" s="15">
        <f t="shared" si="5"/>
        <v>22023</v>
      </c>
    </row>
    <row r="40" spans="2:17" s="1" customFormat="1" ht="19.5" customHeight="1" x14ac:dyDescent="0.35">
      <c r="B40" s="74"/>
      <c r="C40" s="75"/>
      <c r="D40" s="14" t="s">
        <v>98</v>
      </c>
      <c r="E40" s="15">
        <v>7540</v>
      </c>
      <c r="F40" s="15">
        <v>7674</v>
      </c>
      <c r="G40" s="15">
        <v>11291</v>
      </c>
      <c r="H40" s="15">
        <v>10626</v>
      </c>
      <c r="I40" s="15">
        <v>13798</v>
      </c>
      <c r="J40" s="15">
        <v>13494</v>
      </c>
      <c r="K40" s="15">
        <v>11061</v>
      </c>
      <c r="L40" s="15">
        <v>14891</v>
      </c>
      <c r="M40" s="15">
        <v>19608</v>
      </c>
      <c r="N40" s="15">
        <v>13899</v>
      </c>
      <c r="O40" s="15">
        <v>11269</v>
      </c>
      <c r="P40" s="15">
        <v>13478</v>
      </c>
      <c r="Q40" s="15">
        <f t="shared" si="5"/>
        <v>148629</v>
      </c>
    </row>
    <row r="41" spans="2:17" s="1" customFormat="1" ht="19.5" customHeight="1" x14ac:dyDescent="0.35">
      <c r="B41" s="74"/>
      <c r="C41" s="75"/>
      <c r="D41" s="14" t="s">
        <v>99</v>
      </c>
      <c r="E41" s="15">
        <v>10385</v>
      </c>
      <c r="F41" s="15">
        <v>9104</v>
      </c>
      <c r="G41" s="15">
        <v>13843</v>
      </c>
      <c r="H41" s="15">
        <v>12024</v>
      </c>
      <c r="I41" s="15">
        <v>13464</v>
      </c>
      <c r="J41" s="15">
        <v>13289</v>
      </c>
      <c r="K41" s="15">
        <v>13754</v>
      </c>
      <c r="L41" s="15">
        <v>15577</v>
      </c>
      <c r="M41" s="15">
        <v>12545</v>
      </c>
      <c r="N41" s="15">
        <v>13803</v>
      </c>
      <c r="O41" s="15">
        <v>13264</v>
      </c>
      <c r="P41" s="15">
        <v>15218</v>
      </c>
      <c r="Q41" s="15">
        <f t="shared" si="5"/>
        <v>156270</v>
      </c>
    </row>
    <row r="42" spans="2:17" s="1" customFormat="1" ht="19.5" customHeight="1" x14ac:dyDescent="0.35">
      <c r="B42" s="74"/>
      <c r="C42" s="75"/>
      <c r="D42" s="14" t="s">
        <v>100</v>
      </c>
      <c r="E42" s="15">
        <v>10346</v>
      </c>
      <c r="F42" s="15">
        <v>9082</v>
      </c>
      <c r="G42" s="15">
        <v>13798</v>
      </c>
      <c r="H42" s="15">
        <v>11977</v>
      </c>
      <c r="I42" s="15">
        <v>13417</v>
      </c>
      <c r="J42" s="15">
        <v>13232</v>
      </c>
      <c r="K42" s="15">
        <v>13715</v>
      </c>
      <c r="L42" s="15">
        <v>15521</v>
      </c>
      <c r="M42" s="15">
        <v>12495</v>
      </c>
      <c r="N42" s="15">
        <v>13743</v>
      </c>
      <c r="O42" s="15">
        <v>13181</v>
      </c>
      <c r="P42" s="15">
        <v>15101</v>
      </c>
      <c r="Q42" s="15">
        <f t="shared" si="5"/>
        <v>155608</v>
      </c>
    </row>
    <row r="43" spans="2:17" s="1" customFormat="1" ht="19.5" customHeight="1" x14ac:dyDescent="0.35">
      <c r="B43" s="74"/>
      <c r="C43" s="75"/>
      <c r="D43" s="14" t="s">
        <v>101</v>
      </c>
      <c r="E43" s="15">
        <v>39</v>
      </c>
      <c r="F43" s="15">
        <v>22</v>
      </c>
      <c r="G43" s="15">
        <v>45</v>
      </c>
      <c r="H43" s="15">
        <v>47</v>
      </c>
      <c r="I43" s="15">
        <v>47</v>
      </c>
      <c r="J43" s="15">
        <v>57</v>
      </c>
      <c r="K43" s="15">
        <v>39</v>
      </c>
      <c r="L43" s="15">
        <v>56</v>
      </c>
      <c r="M43" s="15">
        <v>50</v>
      </c>
      <c r="N43" s="15">
        <v>60</v>
      </c>
      <c r="O43" s="15">
        <v>83</v>
      </c>
      <c r="P43" s="15">
        <v>117</v>
      </c>
      <c r="Q43" s="15">
        <f t="shared" si="5"/>
        <v>662</v>
      </c>
    </row>
    <row r="44" spans="2:17" s="1" customFormat="1" ht="19.5" customHeight="1" x14ac:dyDescent="0.35">
      <c r="B44" s="74"/>
      <c r="C44" s="75"/>
      <c r="D44" s="14" t="s">
        <v>102</v>
      </c>
      <c r="E44" s="15">
        <v>14613</v>
      </c>
      <c r="F44" s="15">
        <v>13688</v>
      </c>
      <c r="G44" s="15">
        <v>19216</v>
      </c>
      <c r="H44" s="15">
        <v>15225</v>
      </c>
      <c r="I44" s="15">
        <v>19443</v>
      </c>
      <c r="J44" s="15">
        <v>18021</v>
      </c>
      <c r="K44" s="15">
        <v>17710</v>
      </c>
      <c r="L44" s="15">
        <v>20972</v>
      </c>
      <c r="M44" s="15">
        <v>18961</v>
      </c>
      <c r="N44" s="15">
        <v>17873</v>
      </c>
      <c r="O44" s="15">
        <v>20892</v>
      </c>
      <c r="P44" s="15">
        <v>21090</v>
      </c>
      <c r="Q44" s="15">
        <f t="shared" si="5"/>
        <v>217704</v>
      </c>
    </row>
    <row r="45" spans="2:17" s="1" customFormat="1" ht="19.5" customHeight="1" x14ac:dyDescent="0.35">
      <c r="B45" s="76"/>
      <c r="C45" s="77" t="s">
        <v>55</v>
      </c>
      <c r="D45" s="32"/>
      <c r="E45" s="43">
        <v>1464</v>
      </c>
      <c r="F45" s="43">
        <v>1239</v>
      </c>
      <c r="G45" s="43">
        <v>1848</v>
      </c>
      <c r="H45" s="43">
        <v>1593</v>
      </c>
      <c r="I45" s="43">
        <v>2080</v>
      </c>
      <c r="J45" s="43">
        <v>2181</v>
      </c>
      <c r="K45" s="43">
        <v>2229</v>
      </c>
      <c r="L45" s="43">
        <v>2416</v>
      </c>
      <c r="M45" s="43">
        <v>2212</v>
      </c>
      <c r="N45" s="43">
        <v>2121</v>
      </c>
      <c r="O45" s="43">
        <v>2098</v>
      </c>
      <c r="P45" s="43">
        <v>2658</v>
      </c>
      <c r="Q45" s="43">
        <f t="shared" si="5"/>
        <v>24139</v>
      </c>
    </row>
    <row r="46" spans="2:17" s="1" customFormat="1" ht="19.5" customHeight="1" x14ac:dyDescent="0.35">
      <c r="B46" s="69" t="s">
        <v>34</v>
      </c>
      <c r="C46" s="70"/>
      <c r="D46" s="92"/>
      <c r="E46" s="93">
        <f>+E47+E70</f>
        <v>22366</v>
      </c>
      <c r="F46" s="93">
        <f t="shared" ref="F46:P46" si="7">+F47+F70</f>
        <v>20270</v>
      </c>
      <c r="G46" s="93">
        <f t="shared" si="7"/>
        <v>26150</v>
      </c>
      <c r="H46" s="93">
        <f t="shared" si="7"/>
        <v>21143</v>
      </c>
      <c r="I46" s="93">
        <f t="shared" si="7"/>
        <v>27079</v>
      </c>
      <c r="J46" s="93">
        <f t="shared" si="7"/>
        <v>28273</v>
      </c>
      <c r="K46" s="93">
        <f t="shared" si="7"/>
        <v>27340</v>
      </c>
      <c r="L46" s="93">
        <f t="shared" si="7"/>
        <v>29239</v>
      </c>
      <c r="M46" s="93">
        <f t="shared" si="7"/>
        <v>25785</v>
      </c>
      <c r="N46" s="93">
        <f t="shared" si="7"/>
        <v>30068</v>
      </c>
      <c r="O46" s="93">
        <f t="shared" si="7"/>
        <v>28589</v>
      </c>
      <c r="P46" s="93">
        <f t="shared" si="7"/>
        <v>33098</v>
      </c>
      <c r="Q46" s="93">
        <f>SUM(E46:P46)</f>
        <v>319400</v>
      </c>
    </row>
    <row r="47" spans="2:17" s="1" customFormat="1" ht="19.5" customHeight="1" x14ac:dyDescent="0.35">
      <c r="B47" s="16"/>
      <c r="C47" s="71" t="s">
        <v>54</v>
      </c>
      <c r="D47" s="14"/>
      <c r="E47" s="21">
        <f>+E48+E49+E50+E53+E56+E57+E58+E59+E60+E61+E62+E63+E64+E67+E68+E69</f>
        <v>22160</v>
      </c>
      <c r="F47" s="21">
        <f t="shared" ref="F47:P47" si="8">+F48+F49+F50+F53+F56+F57+F58+F59+F60+F61+F62+F63+F64+F67+F68+F69</f>
        <v>20102</v>
      </c>
      <c r="G47" s="21">
        <f t="shared" si="8"/>
        <v>25944</v>
      </c>
      <c r="H47" s="21">
        <f t="shared" si="8"/>
        <v>21004</v>
      </c>
      <c r="I47" s="21">
        <f t="shared" si="8"/>
        <v>26888</v>
      </c>
      <c r="J47" s="21">
        <f t="shared" si="8"/>
        <v>28023</v>
      </c>
      <c r="K47" s="21">
        <f t="shared" si="8"/>
        <v>27115</v>
      </c>
      <c r="L47" s="21">
        <f t="shared" si="8"/>
        <v>29003</v>
      </c>
      <c r="M47" s="21">
        <f t="shared" si="8"/>
        <v>25578</v>
      </c>
      <c r="N47" s="21">
        <f t="shared" si="8"/>
        <v>29828</v>
      </c>
      <c r="O47" s="21">
        <f t="shared" si="8"/>
        <v>28361</v>
      </c>
      <c r="P47" s="21">
        <f t="shared" si="8"/>
        <v>32875</v>
      </c>
      <c r="Q47" s="21">
        <f t="shared" ref="Q47:Q70" si="9">SUM(E47:P47)</f>
        <v>316881</v>
      </c>
    </row>
    <row r="48" spans="2:17" s="1" customFormat="1" ht="19.5" customHeight="1" x14ac:dyDescent="0.35">
      <c r="B48" s="74"/>
      <c r="C48" s="75"/>
      <c r="D48" s="14" t="s">
        <v>103</v>
      </c>
      <c r="E48" s="15">
        <v>0</v>
      </c>
      <c r="F48" s="15">
        <v>1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f t="shared" si="9"/>
        <v>1</v>
      </c>
    </row>
    <row r="49" spans="2:17" s="1" customFormat="1" ht="19.5" customHeight="1" x14ac:dyDescent="0.35">
      <c r="B49" s="74"/>
      <c r="C49" s="75"/>
      <c r="D49" s="14" t="s">
        <v>71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f t="shared" ref="Q49" si="10">SUM(E49:P49)</f>
        <v>0</v>
      </c>
    </row>
    <row r="50" spans="2:17" s="1" customFormat="1" ht="19.5" customHeight="1" x14ac:dyDescent="0.35">
      <c r="B50" s="74"/>
      <c r="C50" s="75"/>
      <c r="D50" s="14" t="s">
        <v>104</v>
      </c>
      <c r="E50" s="15">
        <v>168</v>
      </c>
      <c r="F50" s="15">
        <v>153</v>
      </c>
      <c r="G50" s="15">
        <v>397</v>
      </c>
      <c r="H50" s="15">
        <v>451</v>
      </c>
      <c r="I50" s="15">
        <v>271</v>
      </c>
      <c r="J50" s="15">
        <v>327</v>
      </c>
      <c r="K50" s="15">
        <v>327</v>
      </c>
      <c r="L50" s="15">
        <v>381</v>
      </c>
      <c r="M50" s="15">
        <v>367</v>
      </c>
      <c r="N50" s="15">
        <v>413</v>
      </c>
      <c r="O50" s="15">
        <v>401</v>
      </c>
      <c r="P50" s="15">
        <v>387</v>
      </c>
      <c r="Q50" s="15">
        <f t="shared" si="9"/>
        <v>4043</v>
      </c>
    </row>
    <row r="51" spans="2:17" s="1" customFormat="1" ht="19.5" customHeight="1" x14ac:dyDescent="0.35">
      <c r="B51" s="74"/>
      <c r="C51" s="75"/>
      <c r="D51" s="14" t="s">
        <v>74</v>
      </c>
      <c r="E51" s="15">
        <v>168</v>
      </c>
      <c r="F51" s="15">
        <v>153</v>
      </c>
      <c r="G51" s="15">
        <v>397</v>
      </c>
      <c r="H51" s="15">
        <v>451</v>
      </c>
      <c r="I51" s="15">
        <v>271</v>
      </c>
      <c r="J51" s="15">
        <v>327</v>
      </c>
      <c r="K51" s="15">
        <v>327</v>
      </c>
      <c r="L51" s="15">
        <v>381</v>
      </c>
      <c r="M51" s="15">
        <v>367</v>
      </c>
      <c r="N51" s="15">
        <v>413</v>
      </c>
      <c r="O51" s="15">
        <v>401</v>
      </c>
      <c r="P51" s="15">
        <v>387</v>
      </c>
      <c r="Q51" s="15">
        <f t="shared" si="9"/>
        <v>4043</v>
      </c>
    </row>
    <row r="52" spans="2:17" s="1" customFormat="1" ht="19.5" customHeight="1" x14ac:dyDescent="0.35">
      <c r="B52" s="74"/>
      <c r="C52" s="75"/>
      <c r="D52" s="14" t="s">
        <v>75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f t="shared" si="9"/>
        <v>0</v>
      </c>
    </row>
    <row r="53" spans="2:17" s="1" customFormat="1" ht="19.5" customHeight="1" x14ac:dyDescent="0.35">
      <c r="B53" s="74"/>
      <c r="C53" s="75"/>
      <c r="D53" s="14" t="s">
        <v>70</v>
      </c>
      <c r="E53" s="15">
        <v>8340</v>
      </c>
      <c r="F53" s="15">
        <v>7840</v>
      </c>
      <c r="G53" s="15">
        <v>10084</v>
      </c>
      <c r="H53" s="15">
        <v>7571</v>
      </c>
      <c r="I53" s="15">
        <v>10312</v>
      </c>
      <c r="J53" s="15">
        <v>10742</v>
      </c>
      <c r="K53" s="15">
        <v>9804</v>
      </c>
      <c r="L53" s="15">
        <v>11004</v>
      </c>
      <c r="M53" s="15">
        <v>9747</v>
      </c>
      <c r="N53" s="15">
        <v>10818</v>
      </c>
      <c r="O53" s="15">
        <v>10548</v>
      </c>
      <c r="P53" s="15">
        <v>12176</v>
      </c>
      <c r="Q53" s="15">
        <f t="shared" si="9"/>
        <v>118986</v>
      </c>
    </row>
    <row r="54" spans="2:17" s="1" customFormat="1" ht="19.5" customHeight="1" x14ac:dyDescent="0.35">
      <c r="B54" s="74"/>
      <c r="C54" s="75"/>
      <c r="D54" s="14" t="s">
        <v>77</v>
      </c>
      <c r="E54" s="15">
        <v>0</v>
      </c>
      <c r="F54" s="15">
        <v>1</v>
      </c>
      <c r="G54" s="15">
        <v>0</v>
      </c>
      <c r="H54" s="15">
        <v>0</v>
      </c>
      <c r="I54" s="15">
        <v>1</v>
      </c>
      <c r="J54" s="15">
        <v>1</v>
      </c>
      <c r="K54" s="15">
        <v>1</v>
      </c>
      <c r="L54" s="15">
        <v>0</v>
      </c>
      <c r="M54" s="15">
        <v>0</v>
      </c>
      <c r="N54" s="15">
        <v>0</v>
      </c>
      <c r="O54" s="15">
        <v>1</v>
      </c>
      <c r="P54" s="15">
        <v>0</v>
      </c>
      <c r="Q54" s="15">
        <f t="shared" si="9"/>
        <v>5</v>
      </c>
    </row>
    <row r="55" spans="2:17" s="1" customFormat="1" ht="19.5" customHeight="1" x14ac:dyDescent="0.35">
      <c r="B55" s="74"/>
      <c r="C55" s="75"/>
      <c r="D55" s="14" t="s">
        <v>78</v>
      </c>
      <c r="E55" s="15">
        <v>8340</v>
      </c>
      <c r="F55" s="15">
        <v>7839</v>
      </c>
      <c r="G55" s="15">
        <v>10084</v>
      </c>
      <c r="H55" s="15">
        <v>7571</v>
      </c>
      <c r="I55" s="15">
        <v>10311</v>
      </c>
      <c r="J55" s="15">
        <v>10741</v>
      </c>
      <c r="K55" s="15">
        <v>9803</v>
      </c>
      <c r="L55" s="15">
        <v>11004</v>
      </c>
      <c r="M55" s="15">
        <v>9747</v>
      </c>
      <c r="N55" s="15">
        <v>10818</v>
      </c>
      <c r="O55" s="15">
        <v>10547</v>
      </c>
      <c r="P55" s="15">
        <v>12176</v>
      </c>
      <c r="Q55" s="15">
        <f t="shared" si="9"/>
        <v>118981</v>
      </c>
    </row>
    <row r="56" spans="2:17" s="1" customFormat="1" ht="19.5" customHeight="1" x14ac:dyDescent="0.35">
      <c r="B56" s="74"/>
      <c r="C56" s="75"/>
      <c r="D56" s="14" t="s">
        <v>80</v>
      </c>
      <c r="E56" s="15">
        <v>1136</v>
      </c>
      <c r="F56" s="15">
        <v>966</v>
      </c>
      <c r="G56" s="15">
        <v>996</v>
      </c>
      <c r="H56" s="15">
        <v>1054</v>
      </c>
      <c r="I56" s="15">
        <v>1272</v>
      </c>
      <c r="J56" s="15">
        <v>1399</v>
      </c>
      <c r="K56" s="15">
        <v>1565</v>
      </c>
      <c r="L56" s="15">
        <v>1694</v>
      </c>
      <c r="M56" s="15">
        <v>1537</v>
      </c>
      <c r="N56" s="15">
        <v>1873</v>
      </c>
      <c r="O56" s="15">
        <v>1915</v>
      </c>
      <c r="P56" s="15">
        <v>2461</v>
      </c>
      <c r="Q56" s="15">
        <f t="shared" si="9"/>
        <v>17868</v>
      </c>
    </row>
    <row r="57" spans="2:17" s="1" customFormat="1" ht="19.5" customHeight="1" x14ac:dyDescent="0.35">
      <c r="B57" s="74"/>
      <c r="C57" s="75"/>
      <c r="D57" s="14" t="s">
        <v>81</v>
      </c>
      <c r="E57" s="15">
        <v>3316</v>
      </c>
      <c r="F57" s="15">
        <v>2629</v>
      </c>
      <c r="G57" s="15">
        <v>3527</v>
      </c>
      <c r="H57" s="15">
        <v>2820</v>
      </c>
      <c r="I57" s="15">
        <v>3380</v>
      </c>
      <c r="J57" s="15">
        <v>4455</v>
      </c>
      <c r="K57" s="15">
        <v>4093</v>
      </c>
      <c r="L57" s="15">
        <v>3984</v>
      </c>
      <c r="M57" s="15">
        <v>4263</v>
      </c>
      <c r="N57" s="15">
        <v>4272</v>
      </c>
      <c r="O57" s="15">
        <v>3802</v>
      </c>
      <c r="P57" s="15">
        <v>4784</v>
      </c>
      <c r="Q57" s="15">
        <f t="shared" si="9"/>
        <v>45325</v>
      </c>
    </row>
    <row r="58" spans="2:17" s="1" customFormat="1" ht="19.5" customHeight="1" x14ac:dyDescent="0.35">
      <c r="B58" s="74"/>
      <c r="C58" s="75"/>
      <c r="D58" s="14" t="s">
        <v>105</v>
      </c>
      <c r="E58" s="15">
        <v>662</v>
      </c>
      <c r="F58" s="15">
        <v>630</v>
      </c>
      <c r="G58" s="15">
        <v>803</v>
      </c>
      <c r="H58" s="15">
        <v>774</v>
      </c>
      <c r="I58" s="15">
        <v>1005</v>
      </c>
      <c r="J58" s="15">
        <v>988</v>
      </c>
      <c r="K58" s="15">
        <v>827</v>
      </c>
      <c r="L58" s="15">
        <v>976</v>
      </c>
      <c r="M58" s="15">
        <v>739</v>
      </c>
      <c r="N58" s="15">
        <v>935</v>
      </c>
      <c r="O58" s="15">
        <v>772</v>
      </c>
      <c r="P58" s="15">
        <v>836</v>
      </c>
      <c r="Q58" s="15">
        <f t="shared" si="9"/>
        <v>9947</v>
      </c>
    </row>
    <row r="59" spans="2:17" s="1" customFormat="1" ht="19.5" customHeight="1" x14ac:dyDescent="0.35">
      <c r="B59" s="74"/>
      <c r="C59" s="75"/>
      <c r="D59" s="14" t="s">
        <v>106</v>
      </c>
      <c r="E59" s="15">
        <v>154</v>
      </c>
      <c r="F59" s="15">
        <v>105</v>
      </c>
      <c r="G59" s="15">
        <v>164</v>
      </c>
      <c r="H59" s="15">
        <v>152</v>
      </c>
      <c r="I59" s="15">
        <v>160</v>
      </c>
      <c r="J59" s="15">
        <v>159</v>
      </c>
      <c r="K59" s="15">
        <v>181</v>
      </c>
      <c r="L59" s="15">
        <v>218</v>
      </c>
      <c r="M59" s="15">
        <v>175</v>
      </c>
      <c r="N59" s="15">
        <v>180</v>
      </c>
      <c r="O59" s="15">
        <v>227</v>
      </c>
      <c r="P59" s="15">
        <v>348</v>
      </c>
      <c r="Q59" s="15">
        <f t="shared" si="9"/>
        <v>2223</v>
      </c>
    </row>
    <row r="60" spans="2:17" s="1" customFormat="1" ht="19.5" customHeight="1" x14ac:dyDescent="0.35">
      <c r="B60" s="74"/>
      <c r="C60" s="75"/>
      <c r="D60" s="14" t="s">
        <v>107</v>
      </c>
      <c r="E60" s="15">
        <v>5</v>
      </c>
      <c r="F60" s="15">
        <v>0</v>
      </c>
      <c r="G60" s="15">
        <v>0</v>
      </c>
      <c r="H60" s="15">
        <v>0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f t="shared" si="9"/>
        <v>6</v>
      </c>
    </row>
    <row r="61" spans="2:17" s="1" customFormat="1" ht="19.5" customHeight="1" x14ac:dyDescent="0.35">
      <c r="B61" s="74"/>
      <c r="C61" s="75"/>
      <c r="D61" s="14" t="s">
        <v>117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f t="shared" si="9"/>
        <v>0</v>
      </c>
    </row>
    <row r="62" spans="2:17" s="1" customFormat="1" ht="19.5" customHeight="1" x14ac:dyDescent="0.35">
      <c r="B62" s="74"/>
      <c r="C62" s="75"/>
      <c r="D62" s="14" t="s">
        <v>91</v>
      </c>
      <c r="E62" s="15">
        <v>315</v>
      </c>
      <c r="F62" s="15">
        <v>342</v>
      </c>
      <c r="G62" s="15">
        <v>474</v>
      </c>
      <c r="H62" s="15">
        <v>478</v>
      </c>
      <c r="I62" s="15">
        <v>416</v>
      </c>
      <c r="J62" s="15">
        <v>410</v>
      </c>
      <c r="K62" s="15">
        <v>411</v>
      </c>
      <c r="L62" s="15">
        <v>453</v>
      </c>
      <c r="M62" s="15">
        <v>389</v>
      </c>
      <c r="N62" s="15">
        <v>475</v>
      </c>
      <c r="O62" s="15">
        <v>513</v>
      </c>
      <c r="P62" s="15">
        <v>715</v>
      </c>
      <c r="Q62" s="15">
        <f t="shared" si="9"/>
        <v>5391</v>
      </c>
    </row>
    <row r="63" spans="2:17" s="1" customFormat="1" ht="19.5" customHeight="1" x14ac:dyDescent="0.35">
      <c r="B63" s="74"/>
      <c r="C63" s="75"/>
      <c r="D63" s="14" t="s">
        <v>94</v>
      </c>
      <c r="E63" s="15">
        <v>336</v>
      </c>
      <c r="F63" s="15">
        <v>219</v>
      </c>
      <c r="G63" s="15">
        <v>486</v>
      </c>
      <c r="H63" s="15">
        <v>219</v>
      </c>
      <c r="I63" s="15">
        <v>272</v>
      </c>
      <c r="J63" s="15">
        <v>334</v>
      </c>
      <c r="K63" s="15">
        <v>287</v>
      </c>
      <c r="L63" s="15">
        <v>493</v>
      </c>
      <c r="M63" s="15">
        <v>339</v>
      </c>
      <c r="N63" s="15">
        <v>333</v>
      </c>
      <c r="O63" s="15">
        <v>295</v>
      </c>
      <c r="P63" s="15">
        <v>446</v>
      </c>
      <c r="Q63" s="15">
        <f t="shared" si="9"/>
        <v>4059</v>
      </c>
    </row>
    <row r="64" spans="2:17" s="1" customFormat="1" ht="19.5" customHeight="1" x14ac:dyDescent="0.35">
      <c r="B64" s="74"/>
      <c r="C64" s="75"/>
      <c r="D64" s="14" t="s">
        <v>95</v>
      </c>
      <c r="E64" s="15">
        <v>139</v>
      </c>
      <c r="F64" s="15">
        <v>199</v>
      </c>
      <c r="G64" s="15">
        <v>150</v>
      </c>
      <c r="H64" s="15">
        <v>123</v>
      </c>
      <c r="I64" s="15">
        <v>130</v>
      </c>
      <c r="J64" s="15">
        <v>71</v>
      </c>
      <c r="K64" s="15">
        <v>101</v>
      </c>
      <c r="L64" s="15">
        <v>120</v>
      </c>
      <c r="M64" s="15">
        <v>169</v>
      </c>
      <c r="N64" s="15">
        <v>77</v>
      </c>
      <c r="O64" s="15">
        <v>161</v>
      </c>
      <c r="P64" s="15">
        <v>276</v>
      </c>
      <c r="Q64" s="15">
        <f t="shared" si="9"/>
        <v>1716</v>
      </c>
    </row>
    <row r="65" spans="2:17" s="1" customFormat="1" ht="19.5" customHeight="1" x14ac:dyDescent="0.35">
      <c r="B65" s="74"/>
      <c r="C65" s="75"/>
      <c r="D65" s="14" t="s">
        <v>96</v>
      </c>
      <c r="E65" s="15">
        <v>76</v>
      </c>
      <c r="F65" s="15">
        <v>80</v>
      </c>
      <c r="G65" s="15">
        <v>83</v>
      </c>
      <c r="H65" s="15">
        <v>78</v>
      </c>
      <c r="I65" s="15">
        <v>92</v>
      </c>
      <c r="J65" s="15">
        <v>54</v>
      </c>
      <c r="K65" s="15">
        <v>89</v>
      </c>
      <c r="L65" s="15">
        <v>102</v>
      </c>
      <c r="M65" s="15">
        <v>154</v>
      </c>
      <c r="N65" s="15">
        <v>62</v>
      </c>
      <c r="O65" s="15">
        <v>128</v>
      </c>
      <c r="P65" s="15">
        <v>182</v>
      </c>
      <c r="Q65" s="15">
        <f t="shared" si="9"/>
        <v>1180</v>
      </c>
    </row>
    <row r="66" spans="2:17" s="1" customFormat="1" ht="19.5" customHeight="1" x14ac:dyDescent="0.35">
      <c r="B66" s="74"/>
      <c r="C66" s="75"/>
      <c r="D66" s="14" t="s">
        <v>97</v>
      </c>
      <c r="E66" s="15">
        <v>63</v>
      </c>
      <c r="F66" s="15">
        <v>119</v>
      </c>
      <c r="G66" s="15">
        <v>67</v>
      </c>
      <c r="H66" s="15">
        <v>45</v>
      </c>
      <c r="I66" s="15">
        <v>38</v>
      </c>
      <c r="J66" s="15">
        <v>17</v>
      </c>
      <c r="K66" s="15">
        <v>12</v>
      </c>
      <c r="L66" s="15">
        <v>18</v>
      </c>
      <c r="M66" s="15">
        <v>15</v>
      </c>
      <c r="N66" s="15">
        <v>15</v>
      </c>
      <c r="O66" s="15">
        <v>33</v>
      </c>
      <c r="P66" s="15">
        <v>94</v>
      </c>
      <c r="Q66" s="15">
        <f t="shared" si="9"/>
        <v>536</v>
      </c>
    </row>
    <row r="67" spans="2:17" s="1" customFormat="1" ht="19.5" customHeight="1" x14ac:dyDescent="0.35">
      <c r="B67" s="74"/>
      <c r="C67" s="75"/>
      <c r="D67" s="14" t="s">
        <v>98</v>
      </c>
      <c r="E67" s="15">
        <v>1522</v>
      </c>
      <c r="F67" s="15">
        <v>1427</v>
      </c>
      <c r="G67" s="15">
        <v>1795</v>
      </c>
      <c r="H67" s="15">
        <v>1270</v>
      </c>
      <c r="I67" s="15">
        <v>1564</v>
      </c>
      <c r="J67" s="15">
        <v>1411</v>
      </c>
      <c r="K67" s="15">
        <v>1408</v>
      </c>
      <c r="L67" s="15">
        <v>1481</v>
      </c>
      <c r="M67" s="15">
        <v>867</v>
      </c>
      <c r="N67" s="15">
        <v>2002</v>
      </c>
      <c r="O67" s="15">
        <v>1918</v>
      </c>
      <c r="P67" s="15">
        <v>1833</v>
      </c>
      <c r="Q67" s="15">
        <f t="shared" si="9"/>
        <v>18498</v>
      </c>
    </row>
    <row r="68" spans="2:17" s="1" customFormat="1" ht="19.5" customHeight="1" x14ac:dyDescent="0.35">
      <c r="B68" s="72"/>
      <c r="C68" s="73"/>
      <c r="D68" s="14" t="s">
        <v>99</v>
      </c>
      <c r="E68" s="15">
        <v>2545</v>
      </c>
      <c r="F68" s="15">
        <v>2036</v>
      </c>
      <c r="G68" s="15">
        <v>2831</v>
      </c>
      <c r="H68" s="15">
        <v>2517</v>
      </c>
      <c r="I68" s="15">
        <v>3158</v>
      </c>
      <c r="J68" s="15">
        <v>2833</v>
      </c>
      <c r="K68" s="15">
        <v>3068</v>
      </c>
      <c r="L68" s="15">
        <v>2929</v>
      </c>
      <c r="M68" s="15">
        <v>2695</v>
      </c>
      <c r="N68" s="15">
        <v>2659</v>
      </c>
      <c r="O68" s="15">
        <v>3112</v>
      </c>
      <c r="P68" s="15">
        <v>4021</v>
      </c>
      <c r="Q68" s="15">
        <f t="shared" si="9"/>
        <v>34404</v>
      </c>
    </row>
    <row r="69" spans="2:17" s="1" customFormat="1" ht="19.5" customHeight="1" x14ac:dyDescent="0.35">
      <c r="B69" s="72"/>
      <c r="C69" s="73"/>
      <c r="D69" s="14" t="s">
        <v>102</v>
      </c>
      <c r="E69" s="15">
        <v>3522</v>
      </c>
      <c r="F69" s="15">
        <v>3555</v>
      </c>
      <c r="G69" s="15">
        <v>4237</v>
      </c>
      <c r="H69" s="15">
        <v>3575</v>
      </c>
      <c r="I69" s="15">
        <v>4947</v>
      </c>
      <c r="J69" s="15">
        <v>4894</v>
      </c>
      <c r="K69" s="15">
        <v>5043</v>
      </c>
      <c r="L69" s="15">
        <v>5270</v>
      </c>
      <c r="M69" s="15">
        <v>4291</v>
      </c>
      <c r="N69" s="15">
        <v>5791</v>
      </c>
      <c r="O69" s="15">
        <v>4697</v>
      </c>
      <c r="P69" s="15">
        <v>4592</v>
      </c>
      <c r="Q69" s="15">
        <f t="shared" si="9"/>
        <v>54414</v>
      </c>
    </row>
    <row r="70" spans="2:17" s="1" customFormat="1" ht="19.5" customHeight="1" x14ac:dyDescent="0.35">
      <c r="B70" s="76"/>
      <c r="C70" s="77" t="s">
        <v>55</v>
      </c>
      <c r="D70" s="95"/>
      <c r="E70" s="43">
        <v>206</v>
      </c>
      <c r="F70" s="43">
        <v>168</v>
      </c>
      <c r="G70" s="43">
        <v>206</v>
      </c>
      <c r="H70" s="43">
        <v>139</v>
      </c>
      <c r="I70" s="43">
        <v>191</v>
      </c>
      <c r="J70" s="43">
        <v>250</v>
      </c>
      <c r="K70" s="43">
        <v>225</v>
      </c>
      <c r="L70" s="43">
        <v>236</v>
      </c>
      <c r="M70" s="43">
        <v>207</v>
      </c>
      <c r="N70" s="43">
        <v>240</v>
      </c>
      <c r="O70" s="43">
        <v>228</v>
      </c>
      <c r="P70" s="43">
        <v>223</v>
      </c>
      <c r="Q70" s="33">
        <f t="shared" si="9"/>
        <v>2519</v>
      </c>
    </row>
    <row r="71" spans="2:17" s="1" customFormat="1" ht="19.5" customHeight="1" x14ac:dyDescent="0.35">
      <c r="B71" s="78" t="s">
        <v>35</v>
      </c>
      <c r="C71" s="79"/>
      <c r="D71" s="96"/>
      <c r="E71" s="97">
        <f>E72+E81+E90+E98+E110</f>
        <v>2948</v>
      </c>
      <c r="F71" s="97">
        <f t="shared" ref="F71:P71" si="11">F72+F81+F90+F98+F110</f>
        <v>2614</v>
      </c>
      <c r="G71" s="97">
        <f t="shared" si="11"/>
        <v>4104</v>
      </c>
      <c r="H71" s="97">
        <f t="shared" si="11"/>
        <v>3469</v>
      </c>
      <c r="I71" s="97">
        <f t="shared" si="11"/>
        <v>4105</v>
      </c>
      <c r="J71" s="97">
        <f t="shared" si="11"/>
        <v>4217</v>
      </c>
      <c r="K71" s="97">
        <f t="shared" si="11"/>
        <v>4535</v>
      </c>
      <c r="L71" s="97">
        <f t="shared" si="11"/>
        <v>4834</v>
      </c>
      <c r="M71" s="97">
        <f t="shared" si="11"/>
        <v>4540</v>
      </c>
      <c r="N71" s="97">
        <f t="shared" si="11"/>
        <v>5029</v>
      </c>
      <c r="O71" s="97">
        <f t="shared" si="11"/>
        <v>5472</v>
      </c>
      <c r="P71" s="97">
        <f t="shared" si="11"/>
        <v>6076</v>
      </c>
      <c r="Q71" s="97">
        <f>SUM(E71:P71)</f>
        <v>51943</v>
      </c>
    </row>
    <row r="72" spans="2:17" s="1" customFormat="1" ht="19.5" customHeight="1" x14ac:dyDescent="0.35">
      <c r="B72" s="80"/>
      <c r="C72" s="81" t="s">
        <v>36</v>
      </c>
      <c r="D72" s="98"/>
      <c r="E72" s="94">
        <f>+E73+E80</f>
        <v>185</v>
      </c>
      <c r="F72" s="94">
        <f t="shared" ref="F72:P72" si="12">+F73+F80</f>
        <v>205</v>
      </c>
      <c r="G72" s="94">
        <f t="shared" si="12"/>
        <v>333</v>
      </c>
      <c r="H72" s="94">
        <f t="shared" si="12"/>
        <v>261</v>
      </c>
      <c r="I72" s="94">
        <f t="shared" si="12"/>
        <v>285</v>
      </c>
      <c r="J72" s="94">
        <f t="shared" si="12"/>
        <v>284</v>
      </c>
      <c r="K72" s="94">
        <f t="shared" si="12"/>
        <v>323</v>
      </c>
      <c r="L72" s="94">
        <f t="shared" si="12"/>
        <v>321</v>
      </c>
      <c r="M72" s="94">
        <f t="shared" si="12"/>
        <v>285</v>
      </c>
      <c r="N72" s="94">
        <f t="shared" si="12"/>
        <v>298</v>
      </c>
      <c r="O72" s="94">
        <f t="shared" si="12"/>
        <v>386</v>
      </c>
      <c r="P72" s="94">
        <f t="shared" si="12"/>
        <v>352</v>
      </c>
      <c r="Q72" s="94">
        <f>SUM(E72:P72)</f>
        <v>3518</v>
      </c>
    </row>
    <row r="73" spans="2:17" s="1" customFormat="1" ht="19.5" customHeight="1" x14ac:dyDescent="0.35">
      <c r="B73" s="16"/>
      <c r="C73" s="71" t="s">
        <v>54</v>
      </c>
      <c r="D73" s="14"/>
      <c r="E73" s="21">
        <f>+E74+E75+E76+E77+E78+E79</f>
        <v>183</v>
      </c>
      <c r="F73" s="21">
        <f t="shared" ref="F73:P73" si="13">+F74+F75+F76+F77+F78+F79</f>
        <v>203</v>
      </c>
      <c r="G73" s="21">
        <f t="shared" si="13"/>
        <v>333</v>
      </c>
      <c r="H73" s="21">
        <f t="shared" si="13"/>
        <v>261</v>
      </c>
      <c r="I73" s="21">
        <f t="shared" si="13"/>
        <v>284</v>
      </c>
      <c r="J73" s="21">
        <f t="shared" si="13"/>
        <v>280</v>
      </c>
      <c r="K73" s="21">
        <f t="shared" si="13"/>
        <v>323</v>
      </c>
      <c r="L73" s="21">
        <f t="shared" si="13"/>
        <v>319</v>
      </c>
      <c r="M73" s="21">
        <f t="shared" si="13"/>
        <v>285</v>
      </c>
      <c r="N73" s="21">
        <f t="shared" si="13"/>
        <v>298</v>
      </c>
      <c r="O73" s="21">
        <f t="shared" si="13"/>
        <v>386</v>
      </c>
      <c r="P73" s="21">
        <f t="shared" si="13"/>
        <v>351</v>
      </c>
      <c r="Q73" s="21">
        <f t="shared" ref="Q73:Q145" si="14">SUM(E73:P73)</f>
        <v>3506</v>
      </c>
    </row>
    <row r="74" spans="2:17" s="1" customFormat="1" ht="19.5" customHeight="1" x14ac:dyDescent="0.35">
      <c r="B74" s="16"/>
      <c r="C74" s="71"/>
      <c r="D74" s="14" t="s">
        <v>103</v>
      </c>
      <c r="E74" s="21">
        <v>1</v>
      </c>
      <c r="F74" s="21">
        <v>0</v>
      </c>
      <c r="G74" s="21">
        <v>2</v>
      </c>
      <c r="H74" s="21">
        <v>1</v>
      </c>
      <c r="I74" s="21">
        <v>0</v>
      </c>
      <c r="J74" s="21">
        <v>0</v>
      </c>
      <c r="K74" s="21">
        <v>0</v>
      </c>
      <c r="L74" s="21">
        <v>0</v>
      </c>
      <c r="M74" s="21">
        <v>1</v>
      </c>
      <c r="N74" s="21">
        <v>1</v>
      </c>
      <c r="O74" s="21">
        <v>0</v>
      </c>
      <c r="P74" s="21">
        <v>2</v>
      </c>
      <c r="Q74" s="15">
        <f t="shared" si="14"/>
        <v>8</v>
      </c>
    </row>
    <row r="75" spans="2:17" s="1" customFormat="1" ht="19.5" customHeight="1" x14ac:dyDescent="0.35">
      <c r="B75" s="16"/>
      <c r="C75" s="71"/>
      <c r="D75" s="14" t="s">
        <v>108</v>
      </c>
      <c r="E75" s="21">
        <v>19</v>
      </c>
      <c r="F75" s="21">
        <v>27</v>
      </c>
      <c r="G75" s="21">
        <v>44</v>
      </c>
      <c r="H75" s="21">
        <v>41</v>
      </c>
      <c r="I75" s="21">
        <v>41</v>
      </c>
      <c r="J75" s="21">
        <v>62</v>
      </c>
      <c r="K75" s="21">
        <v>42</v>
      </c>
      <c r="L75" s="21">
        <v>33</v>
      </c>
      <c r="M75" s="21">
        <v>7</v>
      </c>
      <c r="N75" s="21">
        <v>6</v>
      </c>
      <c r="O75" s="21">
        <v>9</v>
      </c>
      <c r="P75" s="21">
        <v>2</v>
      </c>
      <c r="Q75" s="15">
        <f t="shared" ref="Q75" si="15">SUM(E75:P75)</f>
        <v>333</v>
      </c>
    </row>
    <row r="76" spans="2:17" s="1" customFormat="1" ht="19.5" customHeight="1" x14ac:dyDescent="0.35">
      <c r="B76" s="72"/>
      <c r="C76" s="73"/>
      <c r="D76" s="14" t="s">
        <v>80</v>
      </c>
      <c r="E76" s="21">
        <v>53</v>
      </c>
      <c r="F76" s="21">
        <v>69</v>
      </c>
      <c r="G76" s="21">
        <v>91</v>
      </c>
      <c r="H76" s="21">
        <v>68</v>
      </c>
      <c r="I76" s="21">
        <v>96</v>
      </c>
      <c r="J76" s="21">
        <v>78</v>
      </c>
      <c r="K76" s="21">
        <v>110</v>
      </c>
      <c r="L76" s="21">
        <v>88</v>
      </c>
      <c r="M76" s="21">
        <v>84</v>
      </c>
      <c r="N76" s="21">
        <v>70</v>
      </c>
      <c r="O76" s="21">
        <v>84</v>
      </c>
      <c r="P76" s="21">
        <v>83</v>
      </c>
      <c r="Q76" s="15">
        <f t="shared" si="14"/>
        <v>974</v>
      </c>
    </row>
    <row r="77" spans="2:17" s="1" customFormat="1" ht="19.5" customHeight="1" x14ac:dyDescent="0.35">
      <c r="B77" s="74"/>
      <c r="C77" s="75"/>
      <c r="D77" s="14" t="s">
        <v>106</v>
      </c>
      <c r="E77" s="21">
        <v>20</v>
      </c>
      <c r="F77" s="21">
        <v>29</v>
      </c>
      <c r="G77" s="21">
        <v>31</v>
      </c>
      <c r="H77" s="21">
        <v>14</v>
      </c>
      <c r="I77" s="21">
        <v>22</v>
      </c>
      <c r="J77" s="21">
        <v>14</v>
      </c>
      <c r="K77" s="21">
        <v>27</v>
      </c>
      <c r="L77" s="21">
        <v>14</v>
      </c>
      <c r="M77" s="21">
        <v>13</v>
      </c>
      <c r="N77" s="21">
        <v>29</v>
      </c>
      <c r="O77" s="21">
        <v>21</v>
      </c>
      <c r="P77" s="21">
        <v>25</v>
      </c>
      <c r="Q77" s="15">
        <f t="shared" si="14"/>
        <v>259</v>
      </c>
    </row>
    <row r="78" spans="2:17" s="1" customFormat="1" ht="19.5" customHeight="1" x14ac:dyDescent="0.35">
      <c r="B78" s="74"/>
      <c r="C78" s="75"/>
      <c r="D78" s="14" t="s">
        <v>109</v>
      </c>
      <c r="E78" s="15">
        <v>18</v>
      </c>
      <c r="F78" s="15">
        <v>7</v>
      </c>
      <c r="G78" s="15">
        <v>33</v>
      </c>
      <c r="H78" s="15">
        <v>51</v>
      </c>
      <c r="I78" s="15">
        <v>24</v>
      </c>
      <c r="J78" s="15">
        <v>55</v>
      </c>
      <c r="K78" s="15">
        <v>53</v>
      </c>
      <c r="L78" s="15">
        <v>46</v>
      </c>
      <c r="M78" s="15">
        <v>47</v>
      </c>
      <c r="N78" s="15">
        <v>63</v>
      </c>
      <c r="O78" s="15">
        <v>75</v>
      </c>
      <c r="P78" s="15">
        <v>89</v>
      </c>
      <c r="Q78" s="15">
        <f>SUM(E78:P78)</f>
        <v>561</v>
      </c>
    </row>
    <row r="79" spans="2:17" s="1" customFormat="1" ht="19.5" customHeight="1" x14ac:dyDescent="0.35">
      <c r="B79" s="74"/>
      <c r="C79" s="75"/>
      <c r="D79" s="14" t="s">
        <v>91</v>
      </c>
      <c r="E79" s="15">
        <v>72</v>
      </c>
      <c r="F79" s="15">
        <v>71</v>
      </c>
      <c r="G79" s="15">
        <v>132</v>
      </c>
      <c r="H79" s="15">
        <v>86</v>
      </c>
      <c r="I79" s="15">
        <v>101</v>
      </c>
      <c r="J79" s="15">
        <v>71</v>
      </c>
      <c r="K79" s="15">
        <v>91</v>
      </c>
      <c r="L79" s="15">
        <v>138</v>
      </c>
      <c r="M79" s="15">
        <v>133</v>
      </c>
      <c r="N79" s="15">
        <v>129</v>
      </c>
      <c r="O79" s="15">
        <v>197</v>
      </c>
      <c r="P79" s="15">
        <v>150</v>
      </c>
      <c r="Q79" s="15">
        <f>SUM(E79:P79)</f>
        <v>1371</v>
      </c>
    </row>
    <row r="80" spans="2:17" s="1" customFormat="1" ht="19.5" customHeight="1" x14ac:dyDescent="0.35">
      <c r="B80" s="82"/>
      <c r="C80" s="77" t="s">
        <v>55</v>
      </c>
      <c r="D80" s="32"/>
      <c r="E80" s="43">
        <v>2</v>
      </c>
      <c r="F80" s="43">
        <v>2</v>
      </c>
      <c r="G80" s="43"/>
      <c r="H80" s="43"/>
      <c r="I80" s="43">
        <v>1</v>
      </c>
      <c r="J80" s="43">
        <v>4</v>
      </c>
      <c r="K80" s="43"/>
      <c r="L80" s="43">
        <v>2</v>
      </c>
      <c r="M80" s="43"/>
      <c r="N80" s="43"/>
      <c r="O80" s="43"/>
      <c r="P80" s="43">
        <v>1</v>
      </c>
      <c r="Q80" s="43">
        <f t="shared" si="14"/>
        <v>12</v>
      </c>
    </row>
    <row r="81" spans="2:17" s="1" customFormat="1" ht="19.5" customHeight="1" x14ac:dyDescent="0.35">
      <c r="B81" s="83"/>
      <c r="C81" s="81" t="s">
        <v>37</v>
      </c>
      <c r="D81" s="98"/>
      <c r="E81" s="94">
        <f>+E82+E89</f>
        <v>649</v>
      </c>
      <c r="F81" s="94">
        <f t="shared" ref="F81:P81" si="16">+F82+F89</f>
        <v>647</v>
      </c>
      <c r="G81" s="94">
        <f t="shared" si="16"/>
        <v>942</v>
      </c>
      <c r="H81" s="94">
        <f t="shared" si="16"/>
        <v>818</v>
      </c>
      <c r="I81" s="94">
        <f t="shared" si="16"/>
        <v>923</v>
      </c>
      <c r="J81" s="94">
        <f t="shared" si="16"/>
        <v>1036</v>
      </c>
      <c r="K81" s="94">
        <f t="shared" si="16"/>
        <v>1080</v>
      </c>
      <c r="L81" s="94">
        <f t="shared" si="16"/>
        <v>1040</v>
      </c>
      <c r="M81" s="94">
        <f t="shared" si="16"/>
        <v>967</v>
      </c>
      <c r="N81" s="94">
        <f t="shared" si="16"/>
        <v>1059</v>
      </c>
      <c r="O81" s="94">
        <f t="shared" si="16"/>
        <v>1159</v>
      </c>
      <c r="P81" s="94">
        <f t="shared" si="16"/>
        <v>1373</v>
      </c>
      <c r="Q81" s="94">
        <f t="shared" si="14"/>
        <v>11693</v>
      </c>
    </row>
    <row r="82" spans="2:17" s="1" customFormat="1" ht="19.5" customHeight="1" x14ac:dyDescent="0.35">
      <c r="B82" s="72"/>
      <c r="C82" s="71" t="s">
        <v>54</v>
      </c>
      <c r="D82" s="14"/>
      <c r="E82" s="21">
        <f>+E83+E84+E85+E86+E87+E88</f>
        <v>648</v>
      </c>
      <c r="F82" s="21">
        <f t="shared" ref="F82:P82" si="17">+F83+F84+F85+F86+F87+F88</f>
        <v>639</v>
      </c>
      <c r="G82" s="21">
        <f t="shared" si="17"/>
        <v>940</v>
      </c>
      <c r="H82" s="21">
        <f t="shared" si="17"/>
        <v>815</v>
      </c>
      <c r="I82" s="21">
        <f t="shared" si="17"/>
        <v>920</v>
      </c>
      <c r="J82" s="21">
        <f t="shared" si="17"/>
        <v>1032</v>
      </c>
      <c r="K82" s="21">
        <f t="shared" si="17"/>
        <v>1075</v>
      </c>
      <c r="L82" s="21">
        <f t="shared" si="17"/>
        <v>1038</v>
      </c>
      <c r="M82" s="21">
        <f t="shared" si="17"/>
        <v>965</v>
      </c>
      <c r="N82" s="21">
        <f t="shared" si="17"/>
        <v>1058</v>
      </c>
      <c r="O82" s="21">
        <f t="shared" si="17"/>
        <v>1150</v>
      </c>
      <c r="P82" s="21">
        <f t="shared" si="17"/>
        <v>1369</v>
      </c>
      <c r="Q82" s="21">
        <f t="shared" si="14"/>
        <v>11649</v>
      </c>
    </row>
    <row r="83" spans="2:17" s="1" customFormat="1" ht="19.5" customHeight="1" x14ac:dyDescent="0.35">
      <c r="B83" s="74"/>
      <c r="C83" s="75"/>
      <c r="D83" s="14" t="s">
        <v>103</v>
      </c>
      <c r="E83" s="15">
        <v>6</v>
      </c>
      <c r="F83" s="15">
        <v>4</v>
      </c>
      <c r="G83" s="15">
        <v>5</v>
      </c>
      <c r="H83" s="15">
        <v>12</v>
      </c>
      <c r="I83" s="15">
        <v>14</v>
      </c>
      <c r="J83" s="15">
        <v>12</v>
      </c>
      <c r="K83" s="15">
        <v>11</v>
      </c>
      <c r="L83" s="15">
        <v>10</v>
      </c>
      <c r="M83" s="15">
        <v>5</v>
      </c>
      <c r="N83" s="15">
        <v>2</v>
      </c>
      <c r="O83" s="15">
        <v>6</v>
      </c>
      <c r="P83" s="15">
        <v>5</v>
      </c>
      <c r="Q83" s="15">
        <f t="shared" si="14"/>
        <v>92</v>
      </c>
    </row>
    <row r="84" spans="2:17" s="1" customFormat="1" ht="19.5" customHeight="1" x14ac:dyDescent="0.35">
      <c r="B84" s="74"/>
      <c r="C84" s="75"/>
      <c r="D84" s="14" t="s">
        <v>73</v>
      </c>
      <c r="E84" s="15">
        <v>0</v>
      </c>
      <c r="F84" s="15">
        <v>2</v>
      </c>
      <c r="G84" s="15">
        <v>2</v>
      </c>
      <c r="H84" s="15">
        <v>0</v>
      </c>
      <c r="I84" s="15">
        <v>0</v>
      </c>
      <c r="J84" s="15">
        <v>1</v>
      </c>
      <c r="K84" s="15">
        <v>2</v>
      </c>
      <c r="L84" s="15">
        <v>0</v>
      </c>
      <c r="M84" s="15">
        <v>0</v>
      </c>
      <c r="N84" s="15">
        <v>2</v>
      </c>
      <c r="O84" s="15">
        <v>2</v>
      </c>
      <c r="P84" s="15">
        <v>1</v>
      </c>
      <c r="Q84" s="15">
        <f t="shared" si="14"/>
        <v>12</v>
      </c>
    </row>
    <row r="85" spans="2:17" s="1" customFormat="1" ht="19.5" customHeight="1" x14ac:dyDescent="0.35">
      <c r="B85" s="74"/>
      <c r="C85" s="75"/>
      <c r="D85" s="14" t="s">
        <v>80</v>
      </c>
      <c r="E85" s="15">
        <v>192</v>
      </c>
      <c r="F85" s="15">
        <v>141</v>
      </c>
      <c r="G85" s="15">
        <v>194</v>
      </c>
      <c r="H85" s="15">
        <v>243</v>
      </c>
      <c r="I85" s="15">
        <v>253</v>
      </c>
      <c r="J85" s="15">
        <v>262</v>
      </c>
      <c r="K85" s="15">
        <v>281</v>
      </c>
      <c r="L85" s="15">
        <v>234</v>
      </c>
      <c r="M85" s="15">
        <v>238</v>
      </c>
      <c r="N85" s="15">
        <v>263</v>
      </c>
      <c r="O85" s="15">
        <v>315</v>
      </c>
      <c r="P85" s="15">
        <v>273</v>
      </c>
      <c r="Q85" s="15">
        <f t="shared" si="14"/>
        <v>2889</v>
      </c>
    </row>
    <row r="86" spans="2:17" s="1" customFormat="1" ht="19.5" customHeight="1" x14ac:dyDescent="0.35">
      <c r="B86" s="74"/>
      <c r="C86" s="75"/>
      <c r="D86" s="14" t="s">
        <v>106</v>
      </c>
      <c r="E86" s="15">
        <v>11</v>
      </c>
      <c r="F86" s="15">
        <v>12</v>
      </c>
      <c r="G86" s="15">
        <v>13</v>
      </c>
      <c r="H86" s="15">
        <v>21</v>
      </c>
      <c r="I86" s="15">
        <v>24</v>
      </c>
      <c r="J86" s="15">
        <v>24</v>
      </c>
      <c r="K86" s="15">
        <v>25</v>
      </c>
      <c r="L86" s="15">
        <v>25</v>
      </c>
      <c r="M86" s="15">
        <v>29</v>
      </c>
      <c r="N86" s="15">
        <v>17</v>
      </c>
      <c r="O86" s="15">
        <v>19</v>
      </c>
      <c r="P86" s="15">
        <v>33</v>
      </c>
      <c r="Q86" s="15">
        <f t="shared" si="14"/>
        <v>253</v>
      </c>
    </row>
    <row r="87" spans="2:17" s="1" customFormat="1" ht="19.5" customHeight="1" x14ac:dyDescent="0.35">
      <c r="B87" s="74"/>
      <c r="C87" s="75"/>
      <c r="D87" s="14" t="s">
        <v>109</v>
      </c>
      <c r="E87" s="15">
        <v>232</v>
      </c>
      <c r="F87" s="15">
        <v>267</v>
      </c>
      <c r="G87" s="15">
        <v>429</v>
      </c>
      <c r="H87" s="15">
        <v>300</v>
      </c>
      <c r="I87" s="15">
        <v>368</v>
      </c>
      <c r="J87" s="15">
        <v>363</v>
      </c>
      <c r="K87" s="15">
        <v>475</v>
      </c>
      <c r="L87" s="15">
        <v>446</v>
      </c>
      <c r="M87" s="15">
        <v>387</v>
      </c>
      <c r="N87" s="15">
        <v>412</v>
      </c>
      <c r="O87" s="15">
        <v>406</v>
      </c>
      <c r="P87" s="15">
        <v>677</v>
      </c>
      <c r="Q87" s="15">
        <f>SUM(E87:P87)</f>
        <v>4762</v>
      </c>
    </row>
    <row r="88" spans="2:17" s="1" customFormat="1" ht="19.5" customHeight="1" x14ac:dyDescent="0.35">
      <c r="B88" s="72"/>
      <c r="C88" s="73"/>
      <c r="D88" s="14" t="s">
        <v>91</v>
      </c>
      <c r="E88" s="15">
        <v>207</v>
      </c>
      <c r="F88" s="15">
        <v>213</v>
      </c>
      <c r="G88" s="15">
        <v>297</v>
      </c>
      <c r="H88" s="15">
        <v>239</v>
      </c>
      <c r="I88" s="15">
        <v>261</v>
      </c>
      <c r="J88" s="15">
        <v>370</v>
      </c>
      <c r="K88" s="15">
        <v>281</v>
      </c>
      <c r="L88" s="15">
        <v>323</v>
      </c>
      <c r="M88" s="15">
        <v>306</v>
      </c>
      <c r="N88" s="15">
        <v>362</v>
      </c>
      <c r="O88" s="15">
        <v>402</v>
      </c>
      <c r="P88" s="15">
        <v>380</v>
      </c>
      <c r="Q88" s="15">
        <f>SUM(E88:P88)</f>
        <v>3641</v>
      </c>
    </row>
    <row r="89" spans="2:17" s="1" customFormat="1" ht="19.5" customHeight="1" x14ac:dyDescent="0.35">
      <c r="B89" s="84"/>
      <c r="C89" s="77" t="s">
        <v>55</v>
      </c>
      <c r="D89" s="95"/>
      <c r="E89" s="43">
        <v>1</v>
      </c>
      <c r="F89" s="43">
        <v>8</v>
      </c>
      <c r="G89" s="43">
        <v>2</v>
      </c>
      <c r="H89" s="43">
        <v>3</v>
      </c>
      <c r="I89" s="43">
        <v>3</v>
      </c>
      <c r="J89" s="43">
        <v>4</v>
      </c>
      <c r="K89" s="43">
        <v>5</v>
      </c>
      <c r="L89" s="43">
        <v>2</v>
      </c>
      <c r="M89" s="43">
        <v>2</v>
      </c>
      <c r="N89" s="43">
        <v>1</v>
      </c>
      <c r="O89" s="43">
        <v>9</v>
      </c>
      <c r="P89" s="43">
        <v>4</v>
      </c>
      <c r="Q89" s="43">
        <f t="shared" si="14"/>
        <v>44</v>
      </c>
    </row>
    <row r="90" spans="2:17" s="1" customFormat="1" ht="19.5" customHeight="1" x14ac:dyDescent="0.35">
      <c r="B90" s="85"/>
      <c r="C90" s="81" t="s">
        <v>38</v>
      </c>
      <c r="D90" s="99"/>
      <c r="E90" s="94">
        <f>+E91+E97</f>
        <v>224</v>
      </c>
      <c r="F90" s="94">
        <f t="shared" ref="F90:P90" si="18">+F91+F97</f>
        <v>210</v>
      </c>
      <c r="G90" s="94">
        <f t="shared" si="18"/>
        <v>351</v>
      </c>
      <c r="H90" s="94">
        <f t="shared" si="18"/>
        <v>287</v>
      </c>
      <c r="I90" s="94">
        <f t="shared" si="18"/>
        <v>355</v>
      </c>
      <c r="J90" s="94">
        <f t="shared" si="18"/>
        <v>369</v>
      </c>
      <c r="K90" s="94">
        <f t="shared" si="18"/>
        <v>438</v>
      </c>
      <c r="L90" s="94">
        <f t="shared" si="18"/>
        <v>385</v>
      </c>
      <c r="M90" s="94">
        <f t="shared" si="18"/>
        <v>329</v>
      </c>
      <c r="N90" s="94">
        <f t="shared" si="18"/>
        <v>447</v>
      </c>
      <c r="O90" s="94">
        <f t="shared" si="18"/>
        <v>436</v>
      </c>
      <c r="P90" s="94">
        <f t="shared" si="18"/>
        <v>612</v>
      </c>
      <c r="Q90" s="94">
        <f t="shared" si="14"/>
        <v>4443</v>
      </c>
    </row>
    <row r="91" spans="2:17" s="1" customFormat="1" ht="19.5" customHeight="1" x14ac:dyDescent="0.35">
      <c r="B91" s="74"/>
      <c r="C91" s="71" t="s">
        <v>56</v>
      </c>
      <c r="D91" s="100"/>
      <c r="E91" s="21">
        <f>+E92+E93+E94+E95+E96</f>
        <v>223</v>
      </c>
      <c r="F91" s="21">
        <f t="shared" ref="F91:P91" si="19">+F92+F93+F94+F95+F96</f>
        <v>210</v>
      </c>
      <c r="G91" s="21">
        <f t="shared" si="19"/>
        <v>350</v>
      </c>
      <c r="H91" s="21">
        <f t="shared" si="19"/>
        <v>287</v>
      </c>
      <c r="I91" s="21">
        <f t="shared" si="19"/>
        <v>354</v>
      </c>
      <c r="J91" s="21">
        <f t="shared" si="19"/>
        <v>369</v>
      </c>
      <c r="K91" s="21">
        <f t="shared" si="19"/>
        <v>438</v>
      </c>
      <c r="L91" s="21">
        <f t="shared" si="19"/>
        <v>385</v>
      </c>
      <c r="M91" s="21">
        <f t="shared" si="19"/>
        <v>328</v>
      </c>
      <c r="N91" s="21">
        <f t="shared" si="19"/>
        <v>446</v>
      </c>
      <c r="O91" s="21">
        <f t="shared" si="19"/>
        <v>436</v>
      </c>
      <c r="P91" s="21">
        <f t="shared" si="19"/>
        <v>612</v>
      </c>
      <c r="Q91" s="21">
        <f t="shared" si="14"/>
        <v>4438</v>
      </c>
    </row>
    <row r="92" spans="2:17" s="1" customFormat="1" ht="19.5" customHeight="1" x14ac:dyDescent="0.35">
      <c r="B92" s="74"/>
      <c r="C92" s="75"/>
      <c r="D92" s="14" t="s">
        <v>103</v>
      </c>
      <c r="E92" s="15">
        <v>1</v>
      </c>
      <c r="F92" s="15">
        <v>0</v>
      </c>
      <c r="G92" s="15">
        <v>0</v>
      </c>
      <c r="H92" s="15">
        <v>0</v>
      </c>
      <c r="I92" s="15">
        <v>2</v>
      </c>
      <c r="J92" s="15">
        <v>0</v>
      </c>
      <c r="K92" s="15">
        <v>2</v>
      </c>
      <c r="L92" s="15">
        <v>1</v>
      </c>
      <c r="M92" s="15">
        <v>5</v>
      </c>
      <c r="N92" s="15">
        <v>0</v>
      </c>
      <c r="O92" s="15">
        <v>2</v>
      </c>
      <c r="P92" s="15">
        <v>1</v>
      </c>
      <c r="Q92" s="15">
        <f t="shared" si="14"/>
        <v>14</v>
      </c>
    </row>
    <row r="93" spans="2:17" s="1" customFormat="1" ht="19.5" customHeight="1" x14ac:dyDescent="0.35">
      <c r="B93" s="74"/>
      <c r="C93" s="75"/>
      <c r="D93" s="14" t="s">
        <v>80</v>
      </c>
      <c r="E93" s="15">
        <v>81</v>
      </c>
      <c r="F93" s="15">
        <v>82</v>
      </c>
      <c r="G93" s="15">
        <v>123</v>
      </c>
      <c r="H93" s="15">
        <v>98</v>
      </c>
      <c r="I93" s="15">
        <v>122</v>
      </c>
      <c r="J93" s="15">
        <v>153</v>
      </c>
      <c r="K93" s="15">
        <v>165</v>
      </c>
      <c r="L93" s="15">
        <v>144</v>
      </c>
      <c r="M93" s="15">
        <v>166</v>
      </c>
      <c r="N93" s="15">
        <v>153</v>
      </c>
      <c r="O93" s="15">
        <v>171</v>
      </c>
      <c r="P93" s="15">
        <v>132</v>
      </c>
      <c r="Q93" s="15">
        <f t="shared" si="14"/>
        <v>1590</v>
      </c>
    </row>
    <row r="94" spans="2:17" s="1" customFormat="1" ht="19.5" customHeight="1" x14ac:dyDescent="0.35">
      <c r="B94" s="74"/>
      <c r="C94" s="75"/>
      <c r="D94" s="14" t="s">
        <v>106</v>
      </c>
      <c r="E94" s="15">
        <v>0</v>
      </c>
      <c r="F94" s="15">
        <v>0</v>
      </c>
      <c r="G94" s="15">
        <v>1</v>
      </c>
      <c r="H94" s="15">
        <v>0</v>
      </c>
      <c r="I94" s="15">
        <v>0</v>
      </c>
      <c r="J94" s="15">
        <v>0</v>
      </c>
      <c r="K94" s="15">
        <v>1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f t="shared" si="14"/>
        <v>2</v>
      </c>
    </row>
    <row r="95" spans="2:17" s="1" customFormat="1" ht="19.5" customHeight="1" x14ac:dyDescent="0.35">
      <c r="B95" s="74"/>
      <c r="C95" s="75"/>
      <c r="D95" s="14" t="s">
        <v>109</v>
      </c>
      <c r="E95" s="15">
        <v>72</v>
      </c>
      <c r="F95" s="15">
        <v>80</v>
      </c>
      <c r="G95" s="15">
        <v>130</v>
      </c>
      <c r="H95" s="15">
        <v>124</v>
      </c>
      <c r="I95" s="15">
        <v>163</v>
      </c>
      <c r="J95" s="15">
        <v>132</v>
      </c>
      <c r="K95" s="15">
        <v>205</v>
      </c>
      <c r="L95" s="15">
        <v>195</v>
      </c>
      <c r="M95" s="15">
        <v>119</v>
      </c>
      <c r="N95" s="15">
        <v>157</v>
      </c>
      <c r="O95" s="15">
        <v>191</v>
      </c>
      <c r="P95" s="15">
        <v>377</v>
      </c>
      <c r="Q95" s="15">
        <f>SUM(E95:P95)</f>
        <v>1945</v>
      </c>
    </row>
    <row r="96" spans="2:17" s="1" customFormat="1" ht="19.5" customHeight="1" x14ac:dyDescent="0.35">
      <c r="B96" s="74"/>
      <c r="C96" s="75"/>
      <c r="D96" s="14" t="s">
        <v>91</v>
      </c>
      <c r="E96" s="15">
        <v>69</v>
      </c>
      <c r="F96" s="15">
        <v>48</v>
      </c>
      <c r="G96" s="15">
        <v>96</v>
      </c>
      <c r="H96" s="15">
        <v>65</v>
      </c>
      <c r="I96" s="15">
        <v>67</v>
      </c>
      <c r="J96" s="15">
        <v>84</v>
      </c>
      <c r="K96" s="15">
        <v>65</v>
      </c>
      <c r="L96" s="15">
        <v>45</v>
      </c>
      <c r="M96" s="15">
        <v>38</v>
      </c>
      <c r="N96" s="15">
        <v>136</v>
      </c>
      <c r="O96" s="15">
        <v>72</v>
      </c>
      <c r="P96" s="15">
        <v>102</v>
      </c>
      <c r="Q96" s="15">
        <f>SUM(E96:P96)</f>
        <v>887</v>
      </c>
    </row>
    <row r="97" spans="2:17" s="1" customFormat="1" ht="19.5" customHeight="1" x14ac:dyDescent="0.35">
      <c r="B97" s="84"/>
      <c r="C97" s="77" t="s">
        <v>55</v>
      </c>
      <c r="D97" s="32"/>
      <c r="E97" s="43">
        <v>1</v>
      </c>
      <c r="F97" s="43">
        <v>0</v>
      </c>
      <c r="G97" s="43">
        <v>1</v>
      </c>
      <c r="H97" s="43">
        <v>0</v>
      </c>
      <c r="I97" s="43">
        <v>1</v>
      </c>
      <c r="J97" s="43">
        <v>0</v>
      </c>
      <c r="K97" s="43">
        <v>0</v>
      </c>
      <c r="L97" s="43">
        <v>0</v>
      </c>
      <c r="M97" s="43">
        <v>1</v>
      </c>
      <c r="N97" s="43">
        <v>1</v>
      </c>
      <c r="O97" s="43">
        <v>0</v>
      </c>
      <c r="P97" s="43">
        <v>0</v>
      </c>
      <c r="Q97" s="43">
        <f t="shared" si="14"/>
        <v>5</v>
      </c>
    </row>
    <row r="98" spans="2:17" s="1" customFormat="1" ht="19.5" customHeight="1" x14ac:dyDescent="0.35">
      <c r="B98" s="85"/>
      <c r="C98" s="81" t="s">
        <v>39</v>
      </c>
      <c r="D98" s="99"/>
      <c r="E98" s="94">
        <f>+E99+E109</f>
        <v>887</v>
      </c>
      <c r="F98" s="94">
        <f t="shared" ref="F98:P98" si="20">+F99+F109</f>
        <v>651</v>
      </c>
      <c r="G98" s="94">
        <f t="shared" si="20"/>
        <v>1010</v>
      </c>
      <c r="H98" s="94">
        <f t="shared" si="20"/>
        <v>795</v>
      </c>
      <c r="I98" s="94">
        <f t="shared" si="20"/>
        <v>1056</v>
      </c>
      <c r="J98" s="94">
        <f t="shared" si="20"/>
        <v>1122</v>
      </c>
      <c r="K98" s="94">
        <f t="shared" si="20"/>
        <v>1139</v>
      </c>
      <c r="L98" s="94">
        <f t="shared" si="20"/>
        <v>1395</v>
      </c>
      <c r="M98" s="94">
        <f t="shared" si="20"/>
        <v>1234</v>
      </c>
      <c r="N98" s="94">
        <f t="shared" si="20"/>
        <v>1251</v>
      </c>
      <c r="O98" s="94">
        <f t="shared" si="20"/>
        <v>1434</v>
      </c>
      <c r="P98" s="94">
        <f t="shared" si="20"/>
        <v>1568</v>
      </c>
      <c r="Q98" s="94">
        <f t="shared" si="14"/>
        <v>13542</v>
      </c>
    </row>
    <row r="99" spans="2:17" s="1" customFormat="1" ht="19.5" customHeight="1" x14ac:dyDescent="0.35">
      <c r="B99" s="72"/>
      <c r="C99" s="71" t="s">
        <v>54</v>
      </c>
      <c r="D99" s="100"/>
      <c r="E99" s="21">
        <f>+E100+E101+E102+E103+E104+E105+E106+E107+E108</f>
        <v>887</v>
      </c>
      <c r="F99" s="21">
        <f t="shared" ref="F99:P99" si="21">+F100+F101+F102+F103+F104+F105+F106+F107+F108</f>
        <v>651</v>
      </c>
      <c r="G99" s="21">
        <f t="shared" si="21"/>
        <v>1009</v>
      </c>
      <c r="H99" s="21">
        <f t="shared" si="21"/>
        <v>795</v>
      </c>
      <c r="I99" s="21">
        <f t="shared" si="21"/>
        <v>1056</v>
      </c>
      <c r="J99" s="21">
        <f t="shared" si="21"/>
        <v>1122</v>
      </c>
      <c r="K99" s="21">
        <f t="shared" si="21"/>
        <v>1139</v>
      </c>
      <c r="L99" s="21">
        <f t="shared" si="21"/>
        <v>1395</v>
      </c>
      <c r="M99" s="21">
        <f t="shared" si="21"/>
        <v>1233</v>
      </c>
      <c r="N99" s="21">
        <f t="shared" si="21"/>
        <v>1251</v>
      </c>
      <c r="O99" s="21">
        <f t="shared" si="21"/>
        <v>1432</v>
      </c>
      <c r="P99" s="21">
        <f t="shared" si="21"/>
        <v>1568</v>
      </c>
      <c r="Q99" s="21">
        <f t="shared" si="14"/>
        <v>13538</v>
      </c>
    </row>
    <row r="100" spans="2:17" s="1" customFormat="1" ht="19.5" customHeight="1" x14ac:dyDescent="0.35">
      <c r="B100" s="72"/>
      <c r="C100" s="73"/>
      <c r="D100" s="14" t="s">
        <v>21</v>
      </c>
      <c r="E100" s="15">
        <v>0</v>
      </c>
      <c r="F100" s="15">
        <v>0</v>
      </c>
      <c r="G100" s="15">
        <v>1</v>
      </c>
      <c r="H100" s="15">
        <v>0</v>
      </c>
      <c r="I100" s="15">
        <v>0</v>
      </c>
      <c r="J100" s="15">
        <v>1</v>
      </c>
      <c r="K100" s="15">
        <v>0</v>
      </c>
      <c r="L100" s="15">
        <v>1</v>
      </c>
      <c r="M100" s="15">
        <v>0</v>
      </c>
      <c r="N100" s="15">
        <v>0</v>
      </c>
      <c r="O100" s="15">
        <v>1</v>
      </c>
      <c r="P100" s="15">
        <v>1</v>
      </c>
      <c r="Q100" s="15">
        <f t="shared" si="14"/>
        <v>5</v>
      </c>
    </row>
    <row r="101" spans="2:17" s="1" customFormat="1" ht="19.5" customHeight="1" x14ac:dyDescent="0.35">
      <c r="B101" s="72"/>
      <c r="C101" s="73"/>
      <c r="D101" s="14" t="s">
        <v>27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f t="shared" ref="Q101" si="22">SUM(E101:P101)</f>
        <v>0</v>
      </c>
    </row>
    <row r="102" spans="2:17" s="1" customFormat="1" ht="19.5" customHeight="1" x14ac:dyDescent="0.35">
      <c r="B102" s="74"/>
      <c r="C102" s="75"/>
      <c r="D102" s="14" t="s">
        <v>22</v>
      </c>
      <c r="E102" s="15">
        <v>181</v>
      </c>
      <c r="F102" s="15">
        <v>86</v>
      </c>
      <c r="G102" s="15">
        <v>176</v>
      </c>
      <c r="H102" s="15">
        <v>147</v>
      </c>
      <c r="I102" s="15">
        <v>188</v>
      </c>
      <c r="J102" s="15">
        <v>167</v>
      </c>
      <c r="K102" s="15">
        <v>179</v>
      </c>
      <c r="L102" s="15">
        <v>232</v>
      </c>
      <c r="M102" s="15">
        <v>187</v>
      </c>
      <c r="N102" s="15">
        <v>160</v>
      </c>
      <c r="O102" s="15">
        <v>216</v>
      </c>
      <c r="P102" s="15">
        <v>239</v>
      </c>
      <c r="Q102" s="15">
        <f t="shared" si="14"/>
        <v>2158</v>
      </c>
    </row>
    <row r="103" spans="2:17" s="1" customFormat="1" ht="19.5" customHeight="1" x14ac:dyDescent="0.35">
      <c r="B103" s="74"/>
      <c r="C103" s="75"/>
      <c r="D103" s="14" t="s">
        <v>24</v>
      </c>
      <c r="E103" s="15">
        <v>7</v>
      </c>
      <c r="F103" s="15">
        <v>5</v>
      </c>
      <c r="G103" s="15">
        <v>1</v>
      </c>
      <c r="H103" s="15">
        <v>7</v>
      </c>
      <c r="I103" s="15">
        <v>6</v>
      </c>
      <c r="J103" s="15">
        <v>1</v>
      </c>
      <c r="K103" s="15">
        <v>0</v>
      </c>
      <c r="L103" s="15">
        <v>2</v>
      </c>
      <c r="M103" s="15">
        <v>1</v>
      </c>
      <c r="N103" s="15">
        <v>0</v>
      </c>
      <c r="O103" s="15">
        <v>1</v>
      </c>
      <c r="P103" s="15">
        <v>1</v>
      </c>
      <c r="Q103" s="15">
        <f t="shared" si="14"/>
        <v>32</v>
      </c>
    </row>
    <row r="104" spans="2:17" s="1" customFormat="1" ht="19.5" customHeight="1" x14ac:dyDescent="0.35">
      <c r="B104" s="74"/>
      <c r="C104" s="75"/>
      <c r="D104" s="14" t="s">
        <v>23</v>
      </c>
      <c r="E104" s="15">
        <v>72</v>
      </c>
      <c r="F104" s="15">
        <v>38</v>
      </c>
      <c r="G104" s="15">
        <v>63</v>
      </c>
      <c r="H104" s="15">
        <v>46</v>
      </c>
      <c r="I104" s="15">
        <v>66</v>
      </c>
      <c r="J104" s="15">
        <v>82</v>
      </c>
      <c r="K104" s="15">
        <v>59</v>
      </c>
      <c r="L104" s="15">
        <v>78</v>
      </c>
      <c r="M104" s="15">
        <v>61</v>
      </c>
      <c r="N104" s="15">
        <v>65</v>
      </c>
      <c r="O104" s="15">
        <v>49</v>
      </c>
      <c r="P104" s="15">
        <v>93</v>
      </c>
      <c r="Q104" s="15">
        <f t="shared" si="14"/>
        <v>772</v>
      </c>
    </row>
    <row r="105" spans="2:17" s="1" customFormat="1" ht="19.5" customHeight="1" x14ac:dyDescent="0.35">
      <c r="B105" s="74"/>
      <c r="C105" s="75"/>
      <c r="D105" s="14" t="s">
        <v>28</v>
      </c>
      <c r="E105" s="15">
        <v>256</v>
      </c>
      <c r="F105" s="15">
        <v>198</v>
      </c>
      <c r="G105" s="15">
        <v>326</v>
      </c>
      <c r="H105" s="15">
        <v>279</v>
      </c>
      <c r="I105" s="15">
        <v>354</v>
      </c>
      <c r="J105" s="15">
        <v>414</v>
      </c>
      <c r="K105" s="15">
        <v>417</v>
      </c>
      <c r="L105" s="15">
        <v>565</v>
      </c>
      <c r="M105" s="15">
        <v>505</v>
      </c>
      <c r="N105" s="15">
        <v>515</v>
      </c>
      <c r="O105" s="15">
        <v>562</v>
      </c>
      <c r="P105" s="15">
        <v>561</v>
      </c>
      <c r="Q105" s="15">
        <f>SUM(E105:P105)</f>
        <v>4952</v>
      </c>
    </row>
    <row r="106" spans="2:17" s="1" customFormat="1" ht="19.5" customHeight="1" x14ac:dyDescent="0.35">
      <c r="B106" s="74"/>
      <c r="C106" s="75"/>
      <c r="D106" s="14" t="s">
        <v>20</v>
      </c>
      <c r="E106" s="15">
        <v>271</v>
      </c>
      <c r="F106" s="15">
        <v>239</v>
      </c>
      <c r="G106" s="15">
        <v>306</v>
      </c>
      <c r="H106" s="15">
        <v>225</v>
      </c>
      <c r="I106" s="15">
        <v>317</v>
      </c>
      <c r="J106" s="15">
        <v>301</v>
      </c>
      <c r="K106" s="15">
        <v>341</v>
      </c>
      <c r="L106" s="15">
        <v>390</v>
      </c>
      <c r="M106" s="15">
        <v>333</v>
      </c>
      <c r="N106" s="15">
        <v>335</v>
      </c>
      <c r="O106" s="15">
        <v>381</v>
      </c>
      <c r="P106" s="15">
        <v>418</v>
      </c>
      <c r="Q106" s="15">
        <f>SUM(E106:P106)</f>
        <v>3857</v>
      </c>
    </row>
    <row r="107" spans="2:17" s="1" customFormat="1" ht="19.5" customHeight="1" x14ac:dyDescent="0.35">
      <c r="B107" s="74"/>
      <c r="C107" s="75"/>
      <c r="D107" s="14" t="s">
        <v>25</v>
      </c>
      <c r="E107" s="15">
        <v>48</v>
      </c>
      <c r="F107" s="15">
        <v>44</v>
      </c>
      <c r="G107" s="15">
        <v>78</v>
      </c>
      <c r="H107" s="15">
        <v>46</v>
      </c>
      <c r="I107" s="15">
        <v>70</v>
      </c>
      <c r="J107" s="15">
        <v>81</v>
      </c>
      <c r="K107" s="15">
        <v>88</v>
      </c>
      <c r="L107" s="15">
        <v>63</v>
      </c>
      <c r="M107" s="15">
        <v>60</v>
      </c>
      <c r="N107" s="15">
        <v>89</v>
      </c>
      <c r="O107" s="15">
        <v>93</v>
      </c>
      <c r="P107" s="15">
        <v>93</v>
      </c>
      <c r="Q107" s="15">
        <f>SUM(E107:P107)</f>
        <v>853</v>
      </c>
    </row>
    <row r="108" spans="2:17" s="1" customFormat="1" ht="19.5" customHeight="1" x14ac:dyDescent="0.35">
      <c r="B108" s="74"/>
      <c r="C108" s="75"/>
      <c r="D108" s="14" t="s">
        <v>26</v>
      </c>
      <c r="E108" s="15">
        <v>52</v>
      </c>
      <c r="F108" s="15">
        <v>41</v>
      </c>
      <c r="G108" s="15">
        <v>58</v>
      </c>
      <c r="H108" s="15">
        <v>45</v>
      </c>
      <c r="I108" s="15">
        <v>55</v>
      </c>
      <c r="J108" s="15">
        <v>75</v>
      </c>
      <c r="K108" s="15">
        <v>55</v>
      </c>
      <c r="L108" s="15">
        <v>64</v>
      </c>
      <c r="M108" s="15">
        <v>86</v>
      </c>
      <c r="N108" s="15">
        <v>87</v>
      </c>
      <c r="O108" s="15">
        <v>129</v>
      </c>
      <c r="P108" s="15">
        <v>162</v>
      </c>
      <c r="Q108" s="15">
        <f t="shared" si="14"/>
        <v>909</v>
      </c>
    </row>
    <row r="109" spans="2:17" s="1" customFormat="1" ht="19.5" customHeight="1" x14ac:dyDescent="0.35">
      <c r="B109" s="84"/>
      <c r="C109" s="77" t="s">
        <v>55</v>
      </c>
      <c r="D109" s="32"/>
      <c r="E109" s="43">
        <v>0</v>
      </c>
      <c r="F109" s="43">
        <v>0</v>
      </c>
      <c r="G109" s="43">
        <v>1</v>
      </c>
      <c r="H109" s="43">
        <v>0</v>
      </c>
      <c r="I109" s="43">
        <v>0</v>
      </c>
      <c r="J109" s="43">
        <v>0</v>
      </c>
      <c r="K109" s="43"/>
      <c r="L109" s="43">
        <v>0</v>
      </c>
      <c r="M109" s="43">
        <v>1</v>
      </c>
      <c r="N109" s="43"/>
      <c r="O109" s="43">
        <v>2</v>
      </c>
      <c r="P109" s="43">
        <v>0</v>
      </c>
      <c r="Q109" s="43">
        <f t="shared" si="14"/>
        <v>4</v>
      </c>
    </row>
    <row r="110" spans="2:17" s="1" customFormat="1" ht="19.5" customHeight="1" x14ac:dyDescent="0.35">
      <c r="B110" s="85"/>
      <c r="C110" s="81" t="s">
        <v>40</v>
      </c>
      <c r="D110" s="99"/>
      <c r="E110" s="94">
        <f>+E111+E123</f>
        <v>1003</v>
      </c>
      <c r="F110" s="94">
        <f t="shared" ref="F110:P110" si="23">+F111+F123</f>
        <v>901</v>
      </c>
      <c r="G110" s="94">
        <f t="shared" si="23"/>
        <v>1468</v>
      </c>
      <c r="H110" s="94">
        <f t="shared" si="23"/>
        <v>1308</v>
      </c>
      <c r="I110" s="94">
        <f t="shared" si="23"/>
        <v>1486</v>
      </c>
      <c r="J110" s="94">
        <f t="shared" si="23"/>
        <v>1406</v>
      </c>
      <c r="K110" s="94">
        <f t="shared" si="23"/>
        <v>1555</v>
      </c>
      <c r="L110" s="94">
        <f t="shared" si="23"/>
        <v>1693</v>
      </c>
      <c r="M110" s="94">
        <f t="shared" si="23"/>
        <v>1725</v>
      </c>
      <c r="N110" s="94">
        <f t="shared" si="23"/>
        <v>1974</v>
      </c>
      <c r="O110" s="94">
        <f t="shared" si="23"/>
        <v>2057</v>
      </c>
      <c r="P110" s="94">
        <f t="shared" si="23"/>
        <v>2171</v>
      </c>
      <c r="Q110" s="94">
        <f t="shared" si="14"/>
        <v>18747</v>
      </c>
    </row>
    <row r="111" spans="2:17" s="1" customFormat="1" ht="19.5" customHeight="1" x14ac:dyDescent="0.35">
      <c r="B111" s="72"/>
      <c r="C111" s="71" t="s">
        <v>54</v>
      </c>
      <c r="D111" s="100"/>
      <c r="E111" s="21">
        <f>+E112+E113+E114+E115+E116+E119+E120+E121+E122</f>
        <v>997</v>
      </c>
      <c r="F111" s="21">
        <f t="shared" ref="F111:P111" si="24">+F112+F113+F114+F115+F116+F119+F120+F121+F122</f>
        <v>900</v>
      </c>
      <c r="G111" s="21">
        <f t="shared" si="24"/>
        <v>1467</v>
      </c>
      <c r="H111" s="21">
        <f t="shared" si="24"/>
        <v>1308</v>
      </c>
      <c r="I111" s="21">
        <f t="shared" si="24"/>
        <v>1484</v>
      </c>
      <c r="J111" s="21">
        <f t="shared" si="24"/>
        <v>1406</v>
      </c>
      <c r="K111" s="21">
        <f t="shared" si="24"/>
        <v>1555</v>
      </c>
      <c r="L111" s="21">
        <f t="shared" si="24"/>
        <v>1693</v>
      </c>
      <c r="M111" s="21">
        <f t="shared" si="24"/>
        <v>1725</v>
      </c>
      <c r="N111" s="21">
        <f t="shared" si="24"/>
        <v>1974</v>
      </c>
      <c r="O111" s="21">
        <f t="shared" si="24"/>
        <v>2057</v>
      </c>
      <c r="P111" s="21">
        <f t="shared" si="24"/>
        <v>2167</v>
      </c>
      <c r="Q111" s="21">
        <f t="shared" si="14"/>
        <v>18733</v>
      </c>
    </row>
    <row r="112" spans="2:17" s="1" customFormat="1" ht="19.5" customHeight="1" x14ac:dyDescent="0.35">
      <c r="B112" s="72"/>
      <c r="C112" s="73"/>
      <c r="D112" s="14" t="s">
        <v>27</v>
      </c>
      <c r="E112" s="15">
        <v>61</v>
      </c>
      <c r="F112" s="15">
        <v>37</v>
      </c>
      <c r="G112" s="15">
        <v>66</v>
      </c>
      <c r="H112" s="15">
        <v>51</v>
      </c>
      <c r="I112" s="15">
        <v>78</v>
      </c>
      <c r="J112" s="15">
        <v>70</v>
      </c>
      <c r="K112" s="15">
        <v>90</v>
      </c>
      <c r="L112" s="15">
        <v>115</v>
      </c>
      <c r="M112" s="15">
        <v>107</v>
      </c>
      <c r="N112" s="15">
        <v>112</v>
      </c>
      <c r="O112" s="15">
        <v>159</v>
      </c>
      <c r="P112" s="15">
        <v>102</v>
      </c>
      <c r="Q112" s="15">
        <f t="shared" si="14"/>
        <v>1048</v>
      </c>
    </row>
    <row r="113" spans="2:17" s="1" customFormat="1" ht="19.5" customHeight="1" x14ac:dyDescent="0.35">
      <c r="B113" s="74"/>
      <c r="C113" s="75"/>
      <c r="D113" s="14" t="s">
        <v>80</v>
      </c>
      <c r="E113" s="15">
        <v>12</v>
      </c>
      <c r="F113" s="15">
        <v>8</v>
      </c>
      <c r="G113" s="15">
        <v>27</v>
      </c>
      <c r="H113" s="15">
        <v>11</v>
      </c>
      <c r="I113" s="15">
        <v>17</v>
      </c>
      <c r="J113" s="15">
        <v>17</v>
      </c>
      <c r="K113" s="15">
        <v>15</v>
      </c>
      <c r="L113" s="15">
        <v>9</v>
      </c>
      <c r="M113" s="15">
        <v>17</v>
      </c>
      <c r="N113" s="15">
        <v>16</v>
      </c>
      <c r="O113" s="15">
        <v>37</v>
      </c>
      <c r="P113" s="15">
        <v>13</v>
      </c>
      <c r="Q113" s="15">
        <f t="shared" si="14"/>
        <v>199</v>
      </c>
    </row>
    <row r="114" spans="2:17" s="1" customFormat="1" ht="19.5" customHeight="1" x14ac:dyDescent="0.35">
      <c r="B114" s="74"/>
      <c r="C114" s="75"/>
      <c r="D114" s="14" t="s">
        <v>110</v>
      </c>
      <c r="E114" s="15">
        <v>1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1</v>
      </c>
      <c r="Q114" s="15">
        <f t="shared" si="14"/>
        <v>2</v>
      </c>
    </row>
    <row r="115" spans="2:17" s="1" customFormat="1" ht="19.5" customHeight="1" x14ac:dyDescent="0.35">
      <c r="B115" s="74"/>
      <c r="C115" s="75"/>
      <c r="D115" s="14" t="s">
        <v>106</v>
      </c>
      <c r="E115" s="15">
        <v>33</v>
      </c>
      <c r="F115" s="15">
        <v>21</v>
      </c>
      <c r="G115" s="15">
        <v>34</v>
      </c>
      <c r="H115" s="15">
        <v>60</v>
      </c>
      <c r="I115" s="15">
        <v>43</v>
      </c>
      <c r="J115" s="15">
        <v>30</v>
      </c>
      <c r="K115" s="15">
        <v>46</v>
      </c>
      <c r="L115" s="15">
        <v>94</v>
      </c>
      <c r="M115" s="15">
        <v>96</v>
      </c>
      <c r="N115" s="15">
        <v>73</v>
      </c>
      <c r="O115" s="15">
        <v>53</v>
      </c>
      <c r="P115" s="15">
        <v>55</v>
      </c>
      <c r="Q115" s="15">
        <f t="shared" si="14"/>
        <v>638</v>
      </c>
    </row>
    <row r="116" spans="2:17" s="1" customFormat="1" ht="19.5" customHeight="1" x14ac:dyDescent="0.35">
      <c r="B116" s="74"/>
      <c r="C116" s="75"/>
      <c r="D116" s="14" t="s">
        <v>111</v>
      </c>
      <c r="E116" s="15">
        <v>73</v>
      </c>
      <c r="F116" s="15">
        <v>52</v>
      </c>
      <c r="G116" s="15">
        <v>90</v>
      </c>
      <c r="H116" s="15">
        <v>239</v>
      </c>
      <c r="I116" s="15">
        <v>189</v>
      </c>
      <c r="J116" s="15">
        <v>103</v>
      </c>
      <c r="K116" s="15">
        <v>171</v>
      </c>
      <c r="L116" s="15">
        <v>115</v>
      </c>
      <c r="M116" s="15">
        <v>217</v>
      </c>
      <c r="N116" s="15">
        <v>260</v>
      </c>
      <c r="O116" s="15">
        <v>195</v>
      </c>
      <c r="P116" s="15">
        <v>283</v>
      </c>
      <c r="Q116" s="15">
        <f t="shared" si="14"/>
        <v>1987</v>
      </c>
    </row>
    <row r="117" spans="2:17" s="1" customFormat="1" ht="19.5" hidden="1" customHeight="1" x14ac:dyDescent="0.35">
      <c r="B117" s="74"/>
      <c r="C117" s="75"/>
      <c r="D117" s="14" t="s">
        <v>112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f t="shared" si="14"/>
        <v>0</v>
      </c>
    </row>
    <row r="118" spans="2:17" s="1" customFormat="1" ht="19.5" hidden="1" customHeight="1" x14ac:dyDescent="0.35">
      <c r="B118" s="74"/>
      <c r="C118" s="75"/>
      <c r="D118" s="14" t="s">
        <v>113</v>
      </c>
      <c r="E118" s="15">
        <v>73</v>
      </c>
      <c r="F118" s="15">
        <v>52</v>
      </c>
      <c r="G118" s="15">
        <v>90</v>
      </c>
      <c r="H118" s="15">
        <v>239</v>
      </c>
      <c r="I118" s="15">
        <v>189</v>
      </c>
      <c r="J118" s="15">
        <v>103</v>
      </c>
      <c r="K118" s="15">
        <v>171</v>
      </c>
      <c r="L118" s="15">
        <v>115</v>
      </c>
      <c r="M118" s="15">
        <v>217</v>
      </c>
      <c r="N118" s="15">
        <v>260</v>
      </c>
      <c r="O118" s="15">
        <v>195</v>
      </c>
      <c r="P118" s="15">
        <v>283</v>
      </c>
      <c r="Q118" s="15">
        <f t="shared" si="14"/>
        <v>1987</v>
      </c>
    </row>
    <row r="119" spans="2:17" s="1" customFormat="1" ht="19.5" customHeight="1" x14ac:dyDescent="0.35">
      <c r="B119" s="74"/>
      <c r="C119" s="75"/>
      <c r="D119" s="14" t="s">
        <v>91</v>
      </c>
      <c r="E119" s="15">
        <v>270</v>
      </c>
      <c r="F119" s="15">
        <v>260</v>
      </c>
      <c r="G119" s="15">
        <v>505</v>
      </c>
      <c r="H119" s="15">
        <v>308</v>
      </c>
      <c r="I119" s="15">
        <v>404</v>
      </c>
      <c r="J119" s="15">
        <v>431</v>
      </c>
      <c r="K119" s="15">
        <v>354</v>
      </c>
      <c r="L119" s="15">
        <v>575</v>
      </c>
      <c r="M119" s="15">
        <v>439</v>
      </c>
      <c r="N119" s="15">
        <v>418</v>
      </c>
      <c r="O119" s="15">
        <v>434</v>
      </c>
      <c r="P119" s="15">
        <v>516</v>
      </c>
      <c r="Q119" s="15">
        <f t="shared" si="14"/>
        <v>4914</v>
      </c>
    </row>
    <row r="120" spans="2:17" s="1" customFormat="1" ht="19.5" customHeight="1" x14ac:dyDescent="0.35">
      <c r="B120" s="74"/>
      <c r="C120" s="75"/>
      <c r="D120" s="14" t="s">
        <v>114</v>
      </c>
      <c r="E120" s="15">
        <v>274</v>
      </c>
      <c r="F120" s="15">
        <v>194</v>
      </c>
      <c r="G120" s="15">
        <v>443</v>
      </c>
      <c r="H120" s="15">
        <v>281</v>
      </c>
      <c r="I120" s="15">
        <v>365</v>
      </c>
      <c r="J120" s="15">
        <v>355</v>
      </c>
      <c r="K120" s="15">
        <v>432</v>
      </c>
      <c r="L120" s="15">
        <v>371</v>
      </c>
      <c r="M120" s="15">
        <v>428</v>
      </c>
      <c r="N120" s="15">
        <v>511</v>
      </c>
      <c r="O120" s="15">
        <v>584</v>
      </c>
      <c r="P120" s="15">
        <v>663</v>
      </c>
      <c r="Q120" s="15">
        <f t="shared" si="14"/>
        <v>4901</v>
      </c>
    </row>
    <row r="121" spans="2:17" s="1" customFormat="1" ht="19.5" customHeight="1" x14ac:dyDescent="0.35">
      <c r="B121" s="74"/>
      <c r="C121" s="75"/>
      <c r="D121" s="14" t="s">
        <v>115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f>SUM(E121:P121)</f>
        <v>0</v>
      </c>
    </row>
    <row r="122" spans="2:17" s="1" customFormat="1" ht="19.5" customHeight="1" x14ac:dyDescent="0.35">
      <c r="B122" s="74"/>
      <c r="C122" s="75"/>
      <c r="D122" s="14" t="s">
        <v>116</v>
      </c>
      <c r="E122" s="15">
        <v>273</v>
      </c>
      <c r="F122" s="15">
        <v>328</v>
      </c>
      <c r="G122" s="15">
        <v>302</v>
      </c>
      <c r="H122" s="15">
        <v>358</v>
      </c>
      <c r="I122" s="15">
        <v>388</v>
      </c>
      <c r="J122" s="15">
        <v>400</v>
      </c>
      <c r="K122" s="15">
        <v>447</v>
      </c>
      <c r="L122" s="15">
        <v>414</v>
      </c>
      <c r="M122" s="15">
        <v>421</v>
      </c>
      <c r="N122" s="15">
        <v>584</v>
      </c>
      <c r="O122" s="15">
        <v>595</v>
      </c>
      <c r="P122" s="15">
        <v>534</v>
      </c>
      <c r="Q122" s="15">
        <f t="shared" si="14"/>
        <v>5044</v>
      </c>
    </row>
    <row r="123" spans="2:17" s="1" customFormat="1" ht="19.5" customHeight="1" x14ac:dyDescent="0.35">
      <c r="B123" s="82"/>
      <c r="C123" s="77" t="s">
        <v>55</v>
      </c>
      <c r="D123" s="32"/>
      <c r="E123" s="43">
        <v>6</v>
      </c>
      <c r="F123" s="43">
        <v>1</v>
      </c>
      <c r="G123" s="43">
        <v>1</v>
      </c>
      <c r="H123" s="43">
        <v>0</v>
      </c>
      <c r="I123" s="43">
        <v>2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4</v>
      </c>
      <c r="Q123" s="43">
        <f t="shared" si="14"/>
        <v>14</v>
      </c>
    </row>
    <row r="124" spans="2:17" s="1" customFormat="1" ht="19.5" customHeight="1" x14ac:dyDescent="0.35">
      <c r="B124" s="69" t="s">
        <v>57</v>
      </c>
      <c r="C124" s="86"/>
      <c r="D124" s="92"/>
      <c r="E124" s="93">
        <f>+E125+E140</f>
        <v>2948</v>
      </c>
      <c r="F124" s="93">
        <f t="shared" ref="F124:P124" si="25">+F125+F140</f>
        <v>2614</v>
      </c>
      <c r="G124" s="93">
        <f t="shared" si="25"/>
        <v>4104</v>
      </c>
      <c r="H124" s="93">
        <f t="shared" si="25"/>
        <v>3469</v>
      </c>
      <c r="I124" s="93">
        <f t="shared" si="25"/>
        <v>4105</v>
      </c>
      <c r="J124" s="93">
        <f t="shared" si="25"/>
        <v>4217</v>
      </c>
      <c r="K124" s="93">
        <f t="shared" si="25"/>
        <v>4535</v>
      </c>
      <c r="L124" s="93">
        <f t="shared" si="25"/>
        <v>4834</v>
      </c>
      <c r="M124" s="93">
        <f t="shared" si="25"/>
        <v>4540</v>
      </c>
      <c r="N124" s="93">
        <f t="shared" si="25"/>
        <v>5029</v>
      </c>
      <c r="O124" s="93">
        <f t="shared" si="25"/>
        <v>5472</v>
      </c>
      <c r="P124" s="93">
        <f t="shared" si="25"/>
        <v>6076</v>
      </c>
      <c r="Q124" s="93">
        <f t="shared" si="14"/>
        <v>51943</v>
      </c>
    </row>
    <row r="125" spans="2:17" s="1" customFormat="1" ht="19.5" customHeight="1" x14ac:dyDescent="0.35">
      <c r="B125" s="16"/>
      <c r="C125" s="71" t="s">
        <v>54</v>
      </c>
      <c r="D125" s="100"/>
      <c r="E125" s="21">
        <f>+E126+E127+E128+E129+E130+E131+E132+E133+E136+E137+E138+E139</f>
        <v>2938</v>
      </c>
      <c r="F125" s="21">
        <f t="shared" ref="F125:P125" si="26">+F126+F127+F128+F129+F130+F131+F132+F133+F136+F137+F138+F139</f>
        <v>2603</v>
      </c>
      <c r="G125" s="21">
        <f t="shared" si="26"/>
        <v>4099</v>
      </c>
      <c r="H125" s="21">
        <f t="shared" si="26"/>
        <v>3466</v>
      </c>
      <c r="I125" s="21">
        <f t="shared" si="26"/>
        <v>4098</v>
      </c>
      <c r="J125" s="21">
        <f t="shared" si="26"/>
        <v>4209</v>
      </c>
      <c r="K125" s="21">
        <f t="shared" si="26"/>
        <v>4530</v>
      </c>
      <c r="L125" s="21">
        <f t="shared" si="26"/>
        <v>4830</v>
      </c>
      <c r="M125" s="21">
        <f t="shared" si="26"/>
        <v>4536</v>
      </c>
      <c r="N125" s="21">
        <f t="shared" si="26"/>
        <v>5027</v>
      </c>
      <c r="O125" s="21">
        <f t="shared" si="26"/>
        <v>5461</v>
      </c>
      <c r="P125" s="21">
        <f t="shared" si="26"/>
        <v>6067</v>
      </c>
      <c r="Q125" s="21">
        <f t="shared" si="14"/>
        <v>51864</v>
      </c>
    </row>
    <row r="126" spans="2:17" s="1" customFormat="1" ht="19.5" customHeight="1" x14ac:dyDescent="0.35">
      <c r="B126" s="72"/>
      <c r="C126" s="73"/>
      <c r="D126" s="14" t="s">
        <v>103</v>
      </c>
      <c r="E126" s="15">
        <f>+[1]ZZ!B743</f>
        <v>8</v>
      </c>
      <c r="F126" s="15">
        <f>+[1]ZZ!C743</f>
        <v>4</v>
      </c>
      <c r="G126" s="15">
        <f>+[1]ZZ!D743</f>
        <v>8</v>
      </c>
      <c r="H126" s="15">
        <f>+[1]ZZ!E743</f>
        <v>13</v>
      </c>
      <c r="I126" s="15">
        <f>+[1]ZZ!F743</f>
        <v>16</v>
      </c>
      <c r="J126" s="15">
        <f>+[1]ZZ!G743</f>
        <v>13</v>
      </c>
      <c r="K126" s="15">
        <f>+[1]ZZ!H743</f>
        <v>13</v>
      </c>
      <c r="L126" s="15">
        <f>+[1]ZZ!I743</f>
        <v>12</v>
      </c>
      <c r="M126" s="15">
        <f>+[1]ZZ!J743</f>
        <v>11</v>
      </c>
      <c r="N126" s="15">
        <f>+[1]ZZ!K743</f>
        <v>3</v>
      </c>
      <c r="O126" s="15">
        <f>+[1]ZZ!L743</f>
        <v>9</v>
      </c>
      <c r="P126" s="15">
        <f>+[1]ZZ!M743</f>
        <v>9</v>
      </c>
      <c r="Q126" s="15">
        <f t="shared" si="14"/>
        <v>119</v>
      </c>
    </row>
    <row r="127" spans="2:17" s="1" customFormat="1" ht="19.5" customHeight="1" x14ac:dyDescent="0.35">
      <c r="B127" s="72"/>
      <c r="C127" s="73"/>
      <c r="D127" s="14" t="s">
        <v>104</v>
      </c>
      <c r="E127" s="15">
        <f>+[1]ZZ!B744</f>
        <v>0</v>
      </c>
      <c r="F127" s="15">
        <f>+[1]ZZ!C744</f>
        <v>2</v>
      </c>
      <c r="G127" s="15">
        <f>+[1]ZZ!D744</f>
        <v>2</v>
      </c>
      <c r="H127" s="15">
        <f>+[1]ZZ!E744</f>
        <v>0</v>
      </c>
      <c r="I127" s="15">
        <f>+[1]ZZ!F744</f>
        <v>0</v>
      </c>
      <c r="J127" s="15">
        <f>+[1]ZZ!G744</f>
        <v>1</v>
      </c>
      <c r="K127" s="15">
        <f>+[1]ZZ!H744</f>
        <v>2</v>
      </c>
      <c r="L127" s="15">
        <f>+[1]ZZ!I744</f>
        <v>0</v>
      </c>
      <c r="M127" s="15">
        <f>+[1]ZZ!J744</f>
        <v>0</v>
      </c>
      <c r="N127" s="15">
        <f>+[1]ZZ!K744</f>
        <v>2</v>
      </c>
      <c r="O127" s="15">
        <f>+[1]ZZ!L744</f>
        <v>2</v>
      </c>
      <c r="P127" s="15">
        <f>+[1]ZZ!M744</f>
        <v>1</v>
      </c>
      <c r="Q127" s="15">
        <f t="shared" si="14"/>
        <v>12</v>
      </c>
    </row>
    <row r="128" spans="2:17" s="1" customFormat="1" ht="19.5" customHeight="1" x14ac:dyDescent="0.35">
      <c r="B128" s="72"/>
      <c r="C128" s="73"/>
      <c r="D128" s="14" t="s">
        <v>27</v>
      </c>
      <c r="E128" s="15">
        <f>+[1]ZZ!B745</f>
        <v>61</v>
      </c>
      <c r="F128" s="15">
        <f>+[1]ZZ!C745</f>
        <v>37</v>
      </c>
      <c r="G128" s="15">
        <f>+[1]ZZ!D745</f>
        <v>66</v>
      </c>
      <c r="H128" s="15">
        <f>+[1]ZZ!E745</f>
        <v>51</v>
      </c>
      <c r="I128" s="15">
        <f>+[1]ZZ!F745</f>
        <v>78</v>
      </c>
      <c r="J128" s="15">
        <f>+[1]ZZ!G745</f>
        <v>70</v>
      </c>
      <c r="K128" s="15">
        <f>+[1]ZZ!H745</f>
        <v>90</v>
      </c>
      <c r="L128" s="15">
        <f>+[1]ZZ!I745</f>
        <v>115</v>
      </c>
      <c r="M128" s="15">
        <f>+[1]ZZ!J745</f>
        <v>107</v>
      </c>
      <c r="N128" s="15">
        <f>+[1]ZZ!K745</f>
        <v>112</v>
      </c>
      <c r="O128" s="15">
        <f>+[1]ZZ!L745</f>
        <v>159</v>
      </c>
      <c r="P128" s="15">
        <f>+[1]ZZ!M745</f>
        <v>102</v>
      </c>
      <c r="Q128" s="15">
        <f t="shared" si="14"/>
        <v>1048</v>
      </c>
    </row>
    <row r="129" spans="2:17" s="1" customFormat="1" ht="19.5" customHeight="1" x14ac:dyDescent="0.35">
      <c r="B129" s="74"/>
      <c r="C129" s="75"/>
      <c r="D129" s="14" t="s">
        <v>108</v>
      </c>
      <c r="E129" s="15">
        <f>+[1]ZZ!B746</f>
        <v>19</v>
      </c>
      <c r="F129" s="15">
        <f>+[1]ZZ!C746</f>
        <v>27</v>
      </c>
      <c r="G129" s="15">
        <f>+[1]ZZ!D746</f>
        <v>44</v>
      </c>
      <c r="H129" s="15">
        <f>+[1]ZZ!E746</f>
        <v>41</v>
      </c>
      <c r="I129" s="15">
        <f>+[1]ZZ!F746</f>
        <v>41</v>
      </c>
      <c r="J129" s="15">
        <f>+[1]ZZ!G746</f>
        <v>62</v>
      </c>
      <c r="K129" s="15">
        <f>+[1]ZZ!H746</f>
        <v>42</v>
      </c>
      <c r="L129" s="15">
        <f>+[1]ZZ!I746</f>
        <v>33</v>
      </c>
      <c r="M129" s="15">
        <f>+[1]ZZ!J746</f>
        <v>7</v>
      </c>
      <c r="N129" s="15">
        <f>+[1]ZZ!K746</f>
        <v>6</v>
      </c>
      <c r="O129" s="15">
        <f>+[1]ZZ!L746</f>
        <v>9</v>
      </c>
      <c r="P129" s="15">
        <f>+[1]ZZ!M746</f>
        <v>2</v>
      </c>
      <c r="Q129" s="15">
        <f t="shared" si="14"/>
        <v>333</v>
      </c>
    </row>
    <row r="130" spans="2:17" s="1" customFormat="1" ht="19.5" customHeight="1" x14ac:dyDescent="0.35">
      <c r="B130" s="74"/>
      <c r="C130" s="75"/>
      <c r="D130" s="14" t="s">
        <v>80</v>
      </c>
      <c r="E130" s="15">
        <f>+[1]ZZ!B747</f>
        <v>519</v>
      </c>
      <c r="F130" s="15">
        <f>+[1]ZZ!C747</f>
        <v>386</v>
      </c>
      <c r="G130" s="15">
        <f>+[1]ZZ!D747</f>
        <v>611</v>
      </c>
      <c r="H130" s="15">
        <f>+[1]ZZ!E747</f>
        <v>567</v>
      </c>
      <c r="I130" s="15">
        <f>+[1]ZZ!F747</f>
        <v>676</v>
      </c>
      <c r="J130" s="15">
        <f>+[1]ZZ!G747</f>
        <v>677</v>
      </c>
      <c r="K130" s="15">
        <f>+[1]ZZ!H747</f>
        <v>750</v>
      </c>
      <c r="L130" s="15">
        <f>+[1]ZZ!I747</f>
        <v>707</v>
      </c>
      <c r="M130" s="15">
        <f>+[1]ZZ!J747</f>
        <v>692</v>
      </c>
      <c r="N130" s="15">
        <f>+[1]ZZ!K747</f>
        <v>662</v>
      </c>
      <c r="O130" s="15">
        <f>+[1]ZZ!L747</f>
        <v>823</v>
      </c>
      <c r="P130" s="15">
        <f>+[1]ZZ!M747</f>
        <v>740</v>
      </c>
      <c r="Q130" s="15">
        <f t="shared" si="14"/>
        <v>7810</v>
      </c>
    </row>
    <row r="131" spans="2:17" s="1" customFormat="1" ht="19.5" customHeight="1" x14ac:dyDescent="0.35">
      <c r="B131" s="74"/>
      <c r="C131" s="75"/>
      <c r="D131" s="14" t="s">
        <v>110</v>
      </c>
      <c r="E131" s="15">
        <f>+[1]ZZ!B748</f>
        <v>8</v>
      </c>
      <c r="F131" s="15">
        <f>+[1]ZZ!C748</f>
        <v>5</v>
      </c>
      <c r="G131" s="15">
        <f>+[1]ZZ!D748</f>
        <v>1</v>
      </c>
      <c r="H131" s="15">
        <f>+[1]ZZ!E748</f>
        <v>7</v>
      </c>
      <c r="I131" s="15">
        <f>+[1]ZZ!F748</f>
        <v>6</v>
      </c>
      <c r="J131" s="15">
        <f>+[1]ZZ!G748</f>
        <v>1</v>
      </c>
      <c r="K131" s="15">
        <f>+[1]ZZ!H748</f>
        <v>0</v>
      </c>
      <c r="L131" s="15">
        <f>+[1]ZZ!I748</f>
        <v>2</v>
      </c>
      <c r="M131" s="15">
        <f>+[1]ZZ!J748</f>
        <v>1</v>
      </c>
      <c r="N131" s="15">
        <f>+[1]ZZ!K748</f>
        <v>0</v>
      </c>
      <c r="O131" s="15">
        <f>+[1]ZZ!L748</f>
        <v>1</v>
      </c>
      <c r="P131" s="15">
        <f>+[1]ZZ!M748</f>
        <v>2</v>
      </c>
      <c r="Q131" s="15">
        <f t="shared" si="14"/>
        <v>34</v>
      </c>
    </row>
    <row r="132" spans="2:17" s="1" customFormat="1" ht="19.5" customHeight="1" x14ac:dyDescent="0.35">
      <c r="B132" s="74"/>
      <c r="C132" s="75"/>
      <c r="D132" s="14" t="s">
        <v>106</v>
      </c>
      <c r="E132" s="15">
        <f>+[1]ZZ!B749</f>
        <v>136</v>
      </c>
      <c r="F132" s="15">
        <f>+[1]ZZ!C749</f>
        <v>100</v>
      </c>
      <c r="G132" s="15">
        <f>+[1]ZZ!D749</f>
        <v>142</v>
      </c>
      <c r="H132" s="15">
        <f>+[1]ZZ!E749</f>
        <v>141</v>
      </c>
      <c r="I132" s="15">
        <f>+[1]ZZ!F749</f>
        <v>155</v>
      </c>
      <c r="J132" s="15">
        <f>+[1]ZZ!G749</f>
        <v>150</v>
      </c>
      <c r="K132" s="15">
        <f>+[1]ZZ!H749</f>
        <v>158</v>
      </c>
      <c r="L132" s="15">
        <f>+[1]ZZ!I749</f>
        <v>211</v>
      </c>
      <c r="M132" s="15">
        <f>+[1]ZZ!J749</f>
        <v>199</v>
      </c>
      <c r="N132" s="15">
        <f>+[1]ZZ!K749</f>
        <v>184</v>
      </c>
      <c r="O132" s="15">
        <f>+[1]ZZ!L749</f>
        <v>142</v>
      </c>
      <c r="P132" s="15">
        <f>+[1]ZZ!M749</f>
        <v>206</v>
      </c>
      <c r="Q132" s="15">
        <f t="shared" si="14"/>
        <v>1924</v>
      </c>
    </row>
    <row r="133" spans="2:17" s="1" customFormat="1" ht="19.5" customHeight="1" x14ac:dyDescent="0.35">
      <c r="B133" s="74"/>
      <c r="C133" s="75"/>
      <c r="D133" s="14" t="s">
        <v>111</v>
      </c>
      <c r="E133" s="15">
        <f>+[1]ZZ!B750</f>
        <v>651</v>
      </c>
      <c r="F133" s="15">
        <f>+[1]ZZ!C750</f>
        <v>604</v>
      </c>
      <c r="G133" s="15">
        <f>+[1]ZZ!D750</f>
        <v>1008</v>
      </c>
      <c r="H133" s="15">
        <f>+[1]ZZ!E750</f>
        <v>993</v>
      </c>
      <c r="I133" s="15">
        <f>+[1]ZZ!F750</f>
        <v>1098</v>
      </c>
      <c r="J133" s="15">
        <f>+[1]ZZ!G750</f>
        <v>1067</v>
      </c>
      <c r="K133" s="15">
        <f>+[1]ZZ!H750</f>
        <v>1321</v>
      </c>
      <c r="L133" s="15">
        <f>+[1]ZZ!I750</f>
        <v>1367</v>
      </c>
      <c r="M133" s="15">
        <f>+[1]ZZ!J750</f>
        <v>1275</v>
      </c>
      <c r="N133" s="15">
        <f>+[1]ZZ!K750</f>
        <v>1407</v>
      </c>
      <c r="O133" s="15">
        <f>+[1]ZZ!L750</f>
        <v>1429</v>
      </c>
      <c r="P133" s="15">
        <f>+[1]ZZ!M750</f>
        <v>1987</v>
      </c>
      <c r="Q133" s="15">
        <f t="shared" si="14"/>
        <v>14207</v>
      </c>
    </row>
    <row r="134" spans="2:17" s="1" customFormat="1" ht="19.5" customHeight="1" x14ac:dyDescent="0.35">
      <c r="B134" s="74"/>
      <c r="C134" s="75"/>
      <c r="D134" s="14" t="s">
        <v>112</v>
      </c>
      <c r="E134" s="15">
        <f>+[1]ZZ!B751</f>
        <v>0</v>
      </c>
      <c r="F134" s="15">
        <f>+[1]ZZ!C751</f>
        <v>0</v>
      </c>
      <c r="G134" s="15">
        <f>+[1]ZZ!D751</f>
        <v>0</v>
      </c>
      <c r="H134" s="15">
        <f>+[1]ZZ!E751</f>
        <v>0</v>
      </c>
      <c r="I134" s="15">
        <f>+[1]ZZ!F751</f>
        <v>0</v>
      </c>
      <c r="J134" s="15">
        <f>+[1]ZZ!G751</f>
        <v>0</v>
      </c>
      <c r="K134" s="15">
        <f>+[1]ZZ!H751</f>
        <v>0</v>
      </c>
      <c r="L134" s="15">
        <f>+[1]ZZ!I751</f>
        <v>0</v>
      </c>
      <c r="M134" s="15">
        <f>+[1]ZZ!J751</f>
        <v>0</v>
      </c>
      <c r="N134" s="15">
        <f>+[1]ZZ!K751</f>
        <v>0</v>
      </c>
      <c r="O134" s="15">
        <f>+[1]ZZ!L751</f>
        <v>0</v>
      </c>
      <c r="P134" s="15">
        <f>+[1]ZZ!M751</f>
        <v>0</v>
      </c>
      <c r="Q134" s="15">
        <f t="shared" si="14"/>
        <v>0</v>
      </c>
    </row>
    <row r="135" spans="2:17" s="1" customFormat="1" ht="19.5" customHeight="1" x14ac:dyDescent="0.35">
      <c r="B135" s="74"/>
      <c r="C135" s="75"/>
      <c r="D135" s="14" t="s">
        <v>113</v>
      </c>
      <c r="E135" s="15">
        <f>+[1]ZZ!B752</f>
        <v>0</v>
      </c>
      <c r="F135" s="15">
        <f>+[1]ZZ!C752</f>
        <v>0</v>
      </c>
      <c r="G135" s="15">
        <f>+[1]ZZ!D752</f>
        <v>0</v>
      </c>
      <c r="H135" s="15">
        <f>+[1]ZZ!E752</f>
        <v>0</v>
      </c>
      <c r="I135" s="15">
        <f>+[1]ZZ!F752</f>
        <v>0</v>
      </c>
      <c r="J135" s="15">
        <f>+[1]ZZ!G752</f>
        <v>0</v>
      </c>
      <c r="K135" s="15">
        <f>+[1]ZZ!H752</f>
        <v>0</v>
      </c>
      <c r="L135" s="15">
        <f>+[1]ZZ!I752</f>
        <v>0</v>
      </c>
      <c r="M135" s="15">
        <f>+[1]ZZ!J752</f>
        <v>0</v>
      </c>
      <c r="N135" s="15">
        <f>+[1]ZZ!K752</f>
        <v>0</v>
      </c>
      <c r="O135" s="15">
        <f>+[1]ZZ!L752</f>
        <v>0</v>
      </c>
      <c r="P135" s="15">
        <f>+[1]ZZ!M752</f>
        <v>0</v>
      </c>
      <c r="Q135" s="15">
        <f t="shared" si="14"/>
        <v>0</v>
      </c>
    </row>
    <row r="136" spans="2:17" s="1" customFormat="1" ht="19.5" customHeight="1" x14ac:dyDescent="0.35">
      <c r="B136" s="74"/>
      <c r="C136" s="75"/>
      <c r="D136" s="14" t="s">
        <v>91</v>
      </c>
      <c r="E136" s="15">
        <f>+[1]ZZ!B753</f>
        <v>889</v>
      </c>
      <c r="F136" s="15">
        <f>+[1]ZZ!C753</f>
        <v>831</v>
      </c>
      <c r="G136" s="15">
        <f>+[1]ZZ!D753</f>
        <v>1336</v>
      </c>
      <c r="H136" s="15">
        <f>+[1]ZZ!E753</f>
        <v>923</v>
      </c>
      <c r="I136" s="15">
        <f>+[1]ZZ!F753</f>
        <v>1150</v>
      </c>
      <c r="J136" s="15">
        <f>+[1]ZZ!G753</f>
        <v>1257</v>
      </c>
      <c r="K136" s="15">
        <f>+[1]ZZ!H753</f>
        <v>1132</v>
      </c>
      <c r="L136" s="15">
        <f>+[1]ZZ!I753</f>
        <v>1471</v>
      </c>
      <c r="M136" s="15">
        <f>+[1]ZZ!J753</f>
        <v>1249</v>
      </c>
      <c r="N136" s="15">
        <f>+[1]ZZ!K753</f>
        <v>1380</v>
      </c>
      <c r="O136" s="15">
        <f>+[1]ZZ!L753</f>
        <v>1486</v>
      </c>
      <c r="P136" s="15">
        <f>+[1]ZZ!M753</f>
        <v>1566</v>
      </c>
      <c r="Q136" s="15">
        <f t="shared" si="14"/>
        <v>14670</v>
      </c>
    </row>
    <row r="137" spans="2:17" s="1" customFormat="1" ht="19.5" customHeight="1" x14ac:dyDescent="0.35">
      <c r="B137" s="72"/>
      <c r="C137" s="73"/>
      <c r="D137" s="14" t="s">
        <v>114</v>
      </c>
      <c r="E137" s="15">
        <f>+[1]ZZ!B754</f>
        <v>322</v>
      </c>
      <c r="F137" s="15">
        <f>+[1]ZZ!C754</f>
        <v>238</v>
      </c>
      <c r="G137" s="15">
        <f>+[1]ZZ!D754</f>
        <v>521</v>
      </c>
      <c r="H137" s="15">
        <f>+[1]ZZ!E754</f>
        <v>327</v>
      </c>
      <c r="I137" s="15">
        <f>+[1]ZZ!F754</f>
        <v>435</v>
      </c>
      <c r="J137" s="15">
        <f>+[1]ZZ!G754</f>
        <v>436</v>
      </c>
      <c r="K137" s="15">
        <f>+[1]ZZ!H754</f>
        <v>520</v>
      </c>
      <c r="L137" s="15">
        <f>+[1]ZZ!I754</f>
        <v>434</v>
      </c>
      <c r="M137" s="15">
        <f>+[1]ZZ!J754</f>
        <v>488</v>
      </c>
      <c r="N137" s="15">
        <f>+[1]ZZ!K754</f>
        <v>600</v>
      </c>
      <c r="O137" s="15">
        <f>+[1]ZZ!L754</f>
        <v>677</v>
      </c>
      <c r="P137" s="15">
        <f>+[1]ZZ!M754</f>
        <v>756</v>
      </c>
      <c r="Q137" s="15">
        <f t="shared" si="14"/>
        <v>5754</v>
      </c>
    </row>
    <row r="138" spans="2:17" s="1" customFormat="1" ht="19.5" customHeight="1" x14ac:dyDescent="0.35">
      <c r="B138" s="74"/>
      <c r="C138" s="75"/>
      <c r="D138" s="14" t="s">
        <v>115</v>
      </c>
      <c r="E138" s="15">
        <f>+[1]ZZ!B755</f>
        <v>0</v>
      </c>
      <c r="F138" s="15">
        <f>+[1]ZZ!C755</f>
        <v>0</v>
      </c>
      <c r="G138" s="15">
        <f>+[1]ZZ!D755</f>
        <v>0</v>
      </c>
      <c r="H138" s="15">
        <f>+[1]ZZ!E755</f>
        <v>0</v>
      </c>
      <c r="I138" s="15">
        <f>+[1]ZZ!F755</f>
        <v>0</v>
      </c>
      <c r="J138" s="15">
        <f>+[1]ZZ!G755</f>
        <v>0</v>
      </c>
      <c r="K138" s="15">
        <f>+[1]ZZ!H755</f>
        <v>0</v>
      </c>
      <c r="L138" s="15">
        <f>+[1]ZZ!I755</f>
        <v>0</v>
      </c>
      <c r="M138" s="15">
        <f>+[1]ZZ!J755</f>
        <v>0</v>
      </c>
      <c r="N138" s="15">
        <f>+[1]ZZ!K755</f>
        <v>0</v>
      </c>
      <c r="O138" s="15">
        <f>+[1]ZZ!L755</f>
        <v>0</v>
      </c>
      <c r="P138" s="15">
        <f>+[1]ZZ!M755</f>
        <v>0</v>
      </c>
      <c r="Q138" s="15">
        <f>SUM(E138:P138)</f>
        <v>0</v>
      </c>
    </row>
    <row r="139" spans="2:17" s="1" customFormat="1" ht="19.5" customHeight="1" x14ac:dyDescent="0.35">
      <c r="B139" s="16"/>
      <c r="C139" s="87"/>
      <c r="D139" s="14" t="s">
        <v>116</v>
      </c>
      <c r="E139" s="15">
        <f>+[1]ZZ!B756</f>
        <v>325</v>
      </c>
      <c r="F139" s="15">
        <f>+[1]ZZ!C756</f>
        <v>369</v>
      </c>
      <c r="G139" s="15">
        <f>+[1]ZZ!D756</f>
        <v>360</v>
      </c>
      <c r="H139" s="15">
        <f>+[1]ZZ!E756</f>
        <v>403</v>
      </c>
      <c r="I139" s="15">
        <f>+[1]ZZ!F756</f>
        <v>443</v>
      </c>
      <c r="J139" s="15">
        <f>+[1]ZZ!G756</f>
        <v>475</v>
      </c>
      <c r="K139" s="15">
        <f>+[1]ZZ!H756</f>
        <v>502</v>
      </c>
      <c r="L139" s="15">
        <f>+[1]ZZ!I756</f>
        <v>478</v>
      </c>
      <c r="M139" s="15">
        <f>+[1]ZZ!J756</f>
        <v>507</v>
      </c>
      <c r="N139" s="15">
        <f>+[1]ZZ!K756</f>
        <v>671</v>
      </c>
      <c r="O139" s="15">
        <f>+[1]ZZ!L756</f>
        <v>724</v>
      </c>
      <c r="P139" s="15">
        <f>+[1]ZZ!M756</f>
        <v>696</v>
      </c>
      <c r="Q139" s="15">
        <f t="shared" si="14"/>
        <v>5953</v>
      </c>
    </row>
    <row r="140" spans="2:17" s="1" customFormat="1" ht="19.5" customHeight="1" x14ac:dyDescent="0.35">
      <c r="B140" s="76"/>
      <c r="C140" s="77" t="s">
        <v>55</v>
      </c>
      <c r="D140" s="32"/>
      <c r="E140" s="43">
        <v>10</v>
      </c>
      <c r="F140" s="43">
        <v>11</v>
      </c>
      <c r="G140" s="43">
        <f>+[1]ZZ!D757</f>
        <v>5</v>
      </c>
      <c r="H140" s="43">
        <f>+[1]ZZ!E757</f>
        <v>3</v>
      </c>
      <c r="I140" s="43">
        <v>7</v>
      </c>
      <c r="J140" s="43">
        <v>8</v>
      </c>
      <c r="K140" s="43">
        <f>+[1]ZZ!H757</f>
        <v>5</v>
      </c>
      <c r="L140" s="43">
        <f>+[1]ZZ!I757</f>
        <v>4</v>
      </c>
      <c r="M140" s="43">
        <f>+[1]ZZ!J757</f>
        <v>4</v>
      </c>
      <c r="N140" s="43">
        <f>+[1]ZZ!K757</f>
        <v>2</v>
      </c>
      <c r="O140" s="43">
        <f>+[1]ZZ!L757</f>
        <v>11</v>
      </c>
      <c r="P140" s="43">
        <f>+[1]ZZ!M757</f>
        <v>9</v>
      </c>
      <c r="Q140" s="43">
        <f t="shared" si="14"/>
        <v>79</v>
      </c>
    </row>
    <row r="141" spans="2:17" s="1" customFormat="1" ht="19.5" customHeight="1" x14ac:dyDescent="0.35">
      <c r="B141" s="69" t="s">
        <v>58</v>
      </c>
      <c r="C141" s="88"/>
      <c r="D141" s="92"/>
      <c r="E141" s="93">
        <f>+E142+E150</f>
        <v>504</v>
      </c>
      <c r="F141" s="93">
        <f t="shared" ref="F141:P141" si="27">+F142+F150</f>
        <v>428</v>
      </c>
      <c r="G141" s="93">
        <f t="shared" si="27"/>
        <v>857</v>
      </c>
      <c r="H141" s="93">
        <f t="shared" si="27"/>
        <v>787</v>
      </c>
      <c r="I141" s="93">
        <f t="shared" si="27"/>
        <v>1067</v>
      </c>
      <c r="J141" s="93">
        <f t="shared" si="27"/>
        <v>1254</v>
      </c>
      <c r="K141" s="93">
        <f t="shared" si="27"/>
        <v>1242</v>
      </c>
      <c r="L141" s="93">
        <f t="shared" si="27"/>
        <v>1558</v>
      </c>
      <c r="M141" s="93">
        <f t="shared" si="27"/>
        <v>865</v>
      </c>
      <c r="N141" s="93">
        <f t="shared" si="27"/>
        <v>886</v>
      </c>
      <c r="O141" s="93">
        <f t="shared" si="27"/>
        <v>1086</v>
      </c>
      <c r="P141" s="93">
        <f t="shared" si="27"/>
        <v>1221</v>
      </c>
      <c r="Q141" s="93">
        <f t="shared" si="14"/>
        <v>11755</v>
      </c>
    </row>
    <row r="142" spans="2:17" s="1" customFormat="1" ht="19.5" customHeight="1" x14ac:dyDescent="0.35">
      <c r="B142" s="16"/>
      <c r="C142" s="71" t="s">
        <v>54</v>
      </c>
      <c r="D142" s="14"/>
      <c r="E142" s="21">
        <f>+E143+E144+E145+E146+E147+E148+E149</f>
        <v>498</v>
      </c>
      <c r="F142" s="21">
        <f t="shared" ref="F142:P142" si="28">+F143+F144+F145+F146+F147+F148+F149</f>
        <v>424</v>
      </c>
      <c r="G142" s="21">
        <f t="shared" si="28"/>
        <v>841</v>
      </c>
      <c r="H142" s="21">
        <f t="shared" si="28"/>
        <v>773</v>
      </c>
      <c r="I142" s="21">
        <f t="shared" si="28"/>
        <v>1050</v>
      </c>
      <c r="J142" s="21">
        <f t="shared" si="28"/>
        <v>1232</v>
      </c>
      <c r="K142" s="21">
        <f t="shared" si="28"/>
        <v>1222</v>
      </c>
      <c r="L142" s="21">
        <f t="shared" si="28"/>
        <v>1531</v>
      </c>
      <c r="M142" s="21">
        <f t="shared" si="28"/>
        <v>848</v>
      </c>
      <c r="N142" s="21">
        <f t="shared" si="28"/>
        <v>872</v>
      </c>
      <c r="O142" s="21">
        <f t="shared" si="28"/>
        <v>1074</v>
      </c>
      <c r="P142" s="21">
        <f t="shared" si="28"/>
        <v>1202</v>
      </c>
      <c r="Q142" s="21">
        <f t="shared" si="14"/>
        <v>11567</v>
      </c>
    </row>
    <row r="143" spans="2:17" s="1" customFormat="1" ht="19.5" customHeight="1" x14ac:dyDescent="0.35">
      <c r="B143" s="16"/>
      <c r="C143" s="87"/>
      <c r="D143" s="14" t="s">
        <v>21</v>
      </c>
      <c r="E143" s="15">
        <v>90</v>
      </c>
      <c r="F143" s="15">
        <v>75</v>
      </c>
      <c r="G143" s="15">
        <v>123</v>
      </c>
      <c r="H143" s="15">
        <v>68</v>
      </c>
      <c r="I143" s="15">
        <v>107</v>
      </c>
      <c r="J143" s="15">
        <v>95</v>
      </c>
      <c r="K143" s="15">
        <v>212</v>
      </c>
      <c r="L143" s="15">
        <v>128</v>
      </c>
      <c r="M143" s="15">
        <v>126</v>
      </c>
      <c r="N143" s="15">
        <v>107</v>
      </c>
      <c r="O143" s="15">
        <v>141</v>
      </c>
      <c r="P143" s="15">
        <v>180</v>
      </c>
      <c r="Q143" s="15">
        <f t="shared" si="14"/>
        <v>1452</v>
      </c>
    </row>
    <row r="144" spans="2:17" s="1" customFormat="1" ht="19.5" customHeight="1" x14ac:dyDescent="0.35">
      <c r="B144" s="16"/>
      <c r="C144" s="87"/>
      <c r="D144" s="14" t="s">
        <v>24</v>
      </c>
      <c r="E144" s="15">
        <v>2</v>
      </c>
      <c r="F144" s="15">
        <v>1</v>
      </c>
      <c r="G144" s="15">
        <v>1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f t="shared" si="14"/>
        <v>4</v>
      </c>
    </row>
    <row r="145" spans="2:17" s="1" customFormat="1" ht="19.5" customHeight="1" x14ac:dyDescent="0.35">
      <c r="B145" s="16"/>
      <c r="C145" s="87"/>
      <c r="D145" s="14" t="s">
        <v>23</v>
      </c>
      <c r="E145" s="15">
        <v>63</v>
      </c>
      <c r="F145" s="15">
        <v>66</v>
      </c>
      <c r="G145" s="15">
        <v>86</v>
      </c>
      <c r="H145" s="15">
        <v>141</v>
      </c>
      <c r="I145" s="15">
        <v>196</v>
      </c>
      <c r="J145" s="15">
        <v>125</v>
      </c>
      <c r="K145" s="15">
        <v>112</v>
      </c>
      <c r="L145" s="15">
        <v>75</v>
      </c>
      <c r="M145" s="15">
        <v>58</v>
      </c>
      <c r="N145" s="15">
        <v>41</v>
      </c>
      <c r="O145" s="15">
        <v>53</v>
      </c>
      <c r="P145" s="15">
        <v>49</v>
      </c>
      <c r="Q145" s="15">
        <f t="shared" si="14"/>
        <v>1065</v>
      </c>
    </row>
    <row r="146" spans="2:17" s="1" customFormat="1" ht="19.5" customHeight="1" x14ac:dyDescent="0.35">
      <c r="B146" s="16"/>
      <c r="C146" s="87"/>
      <c r="D146" s="14" t="s">
        <v>28</v>
      </c>
      <c r="E146" s="15">
        <v>127</v>
      </c>
      <c r="F146" s="15">
        <v>89</v>
      </c>
      <c r="G146" s="15">
        <v>180</v>
      </c>
      <c r="H146" s="15">
        <v>102</v>
      </c>
      <c r="I146" s="15">
        <v>148</v>
      </c>
      <c r="J146" s="15">
        <v>250</v>
      </c>
      <c r="K146" s="15">
        <v>198</v>
      </c>
      <c r="L146" s="15">
        <v>294</v>
      </c>
      <c r="M146" s="15">
        <v>133</v>
      </c>
      <c r="N146" s="15">
        <v>166</v>
      </c>
      <c r="O146" s="15">
        <v>255</v>
      </c>
      <c r="P146" s="15">
        <v>234</v>
      </c>
      <c r="Q146" s="15">
        <f>SUM(E146:P146)</f>
        <v>2176</v>
      </c>
    </row>
    <row r="147" spans="2:17" s="1" customFormat="1" ht="19.5" customHeight="1" x14ac:dyDescent="0.35">
      <c r="B147" s="16"/>
      <c r="C147" s="87"/>
      <c r="D147" s="14" t="s">
        <v>20</v>
      </c>
      <c r="E147" s="15">
        <v>166</v>
      </c>
      <c r="F147" s="15">
        <v>149</v>
      </c>
      <c r="G147" s="15">
        <v>401</v>
      </c>
      <c r="H147" s="15">
        <v>422</v>
      </c>
      <c r="I147" s="15">
        <v>501</v>
      </c>
      <c r="J147" s="15">
        <v>629</v>
      </c>
      <c r="K147" s="15">
        <v>646</v>
      </c>
      <c r="L147" s="15">
        <v>912</v>
      </c>
      <c r="M147" s="15">
        <v>464</v>
      </c>
      <c r="N147" s="15">
        <v>530</v>
      </c>
      <c r="O147" s="15">
        <v>546</v>
      </c>
      <c r="P147" s="15">
        <v>641</v>
      </c>
      <c r="Q147" s="15">
        <f>SUM(E147:P147)</f>
        <v>6007</v>
      </c>
    </row>
    <row r="148" spans="2:17" s="1" customFormat="1" ht="19.5" customHeight="1" x14ac:dyDescent="0.35">
      <c r="B148" s="16"/>
      <c r="C148" s="87"/>
      <c r="D148" s="14" t="s">
        <v>25</v>
      </c>
      <c r="E148" s="15">
        <v>16</v>
      </c>
      <c r="F148" s="15">
        <v>1</v>
      </c>
      <c r="G148" s="15">
        <v>13</v>
      </c>
      <c r="H148" s="15">
        <v>22</v>
      </c>
      <c r="I148" s="15">
        <v>85</v>
      </c>
      <c r="J148" s="15">
        <v>112</v>
      </c>
      <c r="K148" s="15">
        <v>40</v>
      </c>
      <c r="L148" s="15">
        <v>82</v>
      </c>
      <c r="M148" s="15">
        <v>36</v>
      </c>
      <c r="N148" s="15">
        <v>21</v>
      </c>
      <c r="O148" s="15">
        <v>29</v>
      </c>
      <c r="P148" s="15">
        <v>65</v>
      </c>
      <c r="Q148" s="15">
        <f>SUM(E148:P148)</f>
        <v>522</v>
      </c>
    </row>
    <row r="149" spans="2:17" s="1" customFormat="1" ht="19.5" customHeight="1" x14ac:dyDescent="0.35">
      <c r="B149" s="16"/>
      <c r="C149" s="87"/>
      <c r="D149" s="14" t="s">
        <v>26</v>
      </c>
      <c r="E149" s="15">
        <v>34</v>
      </c>
      <c r="F149" s="15">
        <v>43</v>
      </c>
      <c r="G149" s="15">
        <v>37</v>
      </c>
      <c r="H149" s="15">
        <v>18</v>
      </c>
      <c r="I149" s="15">
        <v>13</v>
      </c>
      <c r="J149" s="15">
        <v>21</v>
      </c>
      <c r="K149" s="15">
        <v>14</v>
      </c>
      <c r="L149" s="15">
        <v>40</v>
      </c>
      <c r="M149" s="15">
        <v>31</v>
      </c>
      <c r="N149" s="15">
        <v>7</v>
      </c>
      <c r="O149" s="15">
        <v>50</v>
      </c>
      <c r="P149" s="15">
        <v>33</v>
      </c>
      <c r="Q149" s="15">
        <f t="shared" ref="Q149:Q150" si="29">SUM(E149:P149)</f>
        <v>341</v>
      </c>
    </row>
    <row r="150" spans="2:17" s="1" customFormat="1" ht="19.5" customHeight="1" x14ac:dyDescent="0.35">
      <c r="B150" s="76"/>
      <c r="C150" s="77" t="s">
        <v>55</v>
      </c>
      <c r="D150" s="32"/>
      <c r="E150" s="43">
        <v>6</v>
      </c>
      <c r="F150" s="43">
        <v>4</v>
      </c>
      <c r="G150" s="43">
        <v>16</v>
      </c>
      <c r="H150" s="43">
        <v>14</v>
      </c>
      <c r="I150" s="43">
        <v>17</v>
      </c>
      <c r="J150" s="43">
        <v>22</v>
      </c>
      <c r="K150" s="43">
        <v>20</v>
      </c>
      <c r="L150" s="43">
        <v>27</v>
      </c>
      <c r="M150" s="43">
        <v>17</v>
      </c>
      <c r="N150" s="43">
        <v>14</v>
      </c>
      <c r="O150" s="43">
        <v>12</v>
      </c>
      <c r="P150" s="43">
        <v>19</v>
      </c>
      <c r="Q150" s="43">
        <f t="shared" si="29"/>
        <v>188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B2:Q23"/>
  <sheetViews>
    <sheetView workbookViewId="0">
      <selection activeCell="D14" sqref="D14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1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2:17" ht="21" x14ac:dyDescent="0.35">
      <c r="B5" s="6"/>
      <c r="C5" s="7" t="s">
        <v>29</v>
      </c>
      <c r="D5" s="51">
        <v>2017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30</v>
      </c>
      <c r="Q6" s="2"/>
    </row>
    <row r="7" spans="2:17" s="1" customFormat="1" ht="19.5" customHeight="1" x14ac:dyDescent="0.35">
      <c r="B7" s="9" t="s">
        <v>31</v>
      </c>
      <c r="C7" s="8"/>
      <c r="D7" s="20">
        <f>+D8+D11+D17</f>
        <v>38125</v>
      </c>
      <c r="E7" s="20">
        <f t="shared" ref="E7:O7" si="0">+E8+E11+E17</f>
        <v>67084</v>
      </c>
      <c r="F7" s="20">
        <f t="shared" si="0"/>
        <v>69283</v>
      </c>
      <c r="G7" s="20">
        <f t="shared" si="0"/>
        <v>61200</v>
      </c>
      <c r="H7" s="20">
        <f t="shared" si="0"/>
        <v>73432</v>
      </c>
      <c r="I7" s="20">
        <f t="shared" si="0"/>
        <v>67887</v>
      </c>
      <c r="J7" s="20">
        <f t="shared" si="0"/>
        <v>65579</v>
      </c>
      <c r="K7" s="20">
        <f t="shared" si="0"/>
        <v>67268</v>
      </c>
      <c r="L7" s="20">
        <f t="shared" si="0"/>
        <v>60189</v>
      </c>
      <c r="M7" s="20">
        <f t="shared" si="0"/>
        <v>61801</v>
      </c>
      <c r="N7" s="20">
        <f t="shared" si="0"/>
        <v>73073</v>
      </c>
      <c r="O7" s="20">
        <f t="shared" si="0"/>
        <v>61140</v>
      </c>
      <c r="P7" s="20">
        <f>SUM(D7:O7)</f>
        <v>766061</v>
      </c>
      <c r="Q7" s="3"/>
    </row>
    <row r="8" spans="2:17" s="1" customFormat="1" ht="19.5" customHeight="1" x14ac:dyDescent="0.35">
      <c r="B8" s="13" t="s">
        <v>32</v>
      </c>
      <c r="C8" s="14"/>
      <c r="D8" s="21">
        <f>+D9+D10</f>
        <v>36672</v>
      </c>
      <c r="E8" s="21">
        <f t="shared" ref="E8:O8" si="1">+E9+E10</f>
        <v>64297</v>
      </c>
      <c r="F8" s="21">
        <f t="shared" si="1"/>
        <v>66043</v>
      </c>
      <c r="G8" s="21">
        <f t="shared" si="1"/>
        <v>58175</v>
      </c>
      <c r="H8" s="21">
        <f t="shared" si="1"/>
        <v>70036</v>
      </c>
      <c r="I8" s="21">
        <f t="shared" si="1"/>
        <v>64053</v>
      </c>
      <c r="J8" s="21">
        <f t="shared" si="1"/>
        <v>62083</v>
      </c>
      <c r="K8" s="21">
        <f t="shared" si="1"/>
        <v>63771</v>
      </c>
      <c r="L8" s="21">
        <f t="shared" si="1"/>
        <v>56790</v>
      </c>
      <c r="M8" s="21">
        <f t="shared" si="1"/>
        <v>58522</v>
      </c>
      <c r="N8" s="21">
        <f t="shared" si="1"/>
        <v>70105</v>
      </c>
      <c r="O8" s="21">
        <f t="shared" si="1"/>
        <v>58192</v>
      </c>
      <c r="P8" s="21">
        <f>SUM(D8:O8)</f>
        <v>728739</v>
      </c>
      <c r="Q8" s="3"/>
    </row>
    <row r="9" spans="2:17" s="1" customFormat="1" ht="19.5" customHeight="1" x14ac:dyDescent="0.35">
      <c r="B9" s="16"/>
      <c r="C9" s="14" t="s">
        <v>33</v>
      </c>
      <c r="D9" s="15">
        <v>31288</v>
      </c>
      <c r="E9" s="15">
        <v>53406</v>
      </c>
      <c r="F9" s="15">
        <v>57834</v>
      </c>
      <c r="G9" s="15">
        <v>50507</v>
      </c>
      <c r="H9" s="15">
        <v>59737</v>
      </c>
      <c r="I9" s="15">
        <v>53466</v>
      </c>
      <c r="J9" s="15">
        <v>52545</v>
      </c>
      <c r="K9" s="15">
        <v>55077</v>
      </c>
      <c r="L9" s="15">
        <v>48410</v>
      </c>
      <c r="M9" s="15">
        <v>47873</v>
      </c>
      <c r="N9" s="15">
        <v>61586</v>
      </c>
      <c r="O9" s="15">
        <v>52247</v>
      </c>
      <c r="P9" s="15">
        <f>SUM(D9:O9)</f>
        <v>623976</v>
      </c>
      <c r="Q9" s="3"/>
    </row>
    <row r="10" spans="2:17" s="1" customFormat="1" ht="19.5" customHeight="1" x14ac:dyDescent="0.35">
      <c r="B10" s="16"/>
      <c r="C10" s="14" t="s">
        <v>34</v>
      </c>
      <c r="D10" s="15">
        <v>5384</v>
      </c>
      <c r="E10" s="15">
        <v>10891</v>
      </c>
      <c r="F10" s="15">
        <v>8209</v>
      </c>
      <c r="G10" s="15">
        <v>7668</v>
      </c>
      <c r="H10" s="15">
        <v>10299</v>
      </c>
      <c r="I10" s="15">
        <v>10587</v>
      </c>
      <c r="J10" s="15">
        <v>9538</v>
      </c>
      <c r="K10" s="15">
        <v>8694</v>
      </c>
      <c r="L10" s="15">
        <v>8380</v>
      </c>
      <c r="M10" s="15">
        <v>10649</v>
      </c>
      <c r="N10" s="15">
        <v>8519</v>
      </c>
      <c r="O10" s="15">
        <v>5945</v>
      </c>
      <c r="P10" s="15">
        <f t="shared" ref="P10:P19" si="2">SUM(D10:O10)</f>
        <v>104763</v>
      </c>
      <c r="Q10" s="3"/>
    </row>
    <row r="11" spans="2:17" s="1" customFormat="1" ht="19.5" customHeight="1" x14ac:dyDescent="0.35">
      <c r="B11" s="13" t="s">
        <v>35</v>
      </c>
      <c r="C11" s="14"/>
      <c r="D11" s="21">
        <f>SUM(D12:D16)</f>
        <v>1065</v>
      </c>
      <c r="E11" s="21">
        <f t="shared" ref="E11:O11" si="3">SUM(E12:E16)</f>
        <v>2122</v>
      </c>
      <c r="F11" s="21">
        <f t="shared" si="3"/>
        <v>2657</v>
      </c>
      <c r="G11" s="21">
        <f t="shared" si="3"/>
        <v>2469</v>
      </c>
      <c r="H11" s="21">
        <f t="shared" si="3"/>
        <v>2534</v>
      </c>
      <c r="I11" s="21">
        <f t="shared" si="3"/>
        <v>2784</v>
      </c>
      <c r="J11" s="21">
        <f t="shared" si="3"/>
        <v>2753</v>
      </c>
      <c r="K11" s="21">
        <f t="shared" si="3"/>
        <v>2634</v>
      </c>
      <c r="L11" s="21">
        <f t="shared" si="3"/>
        <v>2404</v>
      </c>
      <c r="M11" s="21">
        <f t="shared" si="3"/>
        <v>2348</v>
      </c>
      <c r="N11" s="21">
        <f t="shared" si="3"/>
        <v>2302</v>
      </c>
      <c r="O11" s="21">
        <f t="shared" si="3"/>
        <v>2148</v>
      </c>
      <c r="P11" s="21">
        <f>SUM(D11:O11)</f>
        <v>28220</v>
      </c>
      <c r="Q11" s="3"/>
    </row>
    <row r="12" spans="2:17" s="1" customFormat="1" ht="19.5" customHeight="1" x14ac:dyDescent="0.35">
      <c r="B12" s="16"/>
      <c r="C12" s="14" t="s">
        <v>36</v>
      </c>
      <c r="D12" s="15">
        <v>17</v>
      </c>
      <c r="E12" s="15">
        <v>55</v>
      </c>
      <c r="F12" s="15">
        <v>75</v>
      </c>
      <c r="G12" s="15">
        <v>51</v>
      </c>
      <c r="H12" s="15">
        <v>70</v>
      </c>
      <c r="I12" s="15">
        <v>65</v>
      </c>
      <c r="J12" s="15">
        <v>95</v>
      </c>
      <c r="K12" s="15">
        <v>37</v>
      </c>
      <c r="L12" s="15">
        <v>75</v>
      </c>
      <c r="M12" s="15">
        <v>50</v>
      </c>
      <c r="N12" s="15">
        <v>38</v>
      </c>
      <c r="O12" s="15">
        <v>28</v>
      </c>
      <c r="P12" s="15">
        <f t="shared" si="2"/>
        <v>656</v>
      </c>
      <c r="Q12" s="3"/>
    </row>
    <row r="13" spans="2:17" s="1" customFormat="1" ht="19.5" customHeight="1" x14ac:dyDescent="0.35">
      <c r="B13" s="16"/>
      <c r="C13" s="14" t="s">
        <v>59</v>
      </c>
      <c r="D13" s="15">
        <v>228</v>
      </c>
      <c r="E13" s="15">
        <v>424</v>
      </c>
      <c r="F13" s="15">
        <v>571</v>
      </c>
      <c r="G13" s="15">
        <v>508</v>
      </c>
      <c r="H13" s="15">
        <v>375</v>
      </c>
      <c r="I13" s="15">
        <v>520</v>
      </c>
      <c r="J13" s="15">
        <v>463</v>
      </c>
      <c r="K13" s="15">
        <v>545</v>
      </c>
      <c r="L13" s="15">
        <v>462</v>
      </c>
      <c r="M13" s="15">
        <v>479</v>
      </c>
      <c r="N13" s="15">
        <v>364</v>
      </c>
      <c r="O13" s="15">
        <v>354</v>
      </c>
      <c r="P13" s="15">
        <f t="shared" si="2"/>
        <v>5293</v>
      </c>
      <c r="Q13" s="3"/>
    </row>
    <row r="14" spans="2:17" s="1" customFormat="1" ht="19.5" customHeight="1" x14ac:dyDescent="0.35">
      <c r="B14" s="16"/>
      <c r="C14" s="14" t="s">
        <v>38</v>
      </c>
      <c r="D14" s="15">
        <v>91</v>
      </c>
      <c r="E14" s="15">
        <v>125</v>
      </c>
      <c r="F14" s="15">
        <v>115</v>
      </c>
      <c r="G14" s="15">
        <v>176</v>
      </c>
      <c r="H14" s="15">
        <v>123</v>
      </c>
      <c r="I14" s="15">
        <v>253</v>
      </c>
      <c r="J14" s="15">
        <v>166</v>
      </c>
      <c r="K14" s="15">
        <v>164</v>
      </c>
      <c r="L14" s="15">
        <v>134</v>
      </c>
      <c r="M14" s="15">
        <v>138</v>
      </c>
      <c r="N14" s="15">
        <v>117</v>
      </c>
      <c r="O14" s="15">
        <v>105</v>
      </c>
      <c r="P14" s="15">
        <f t="shared" si="2"/>
        <v>1707</v>
      </c>
      <c r="Q14" s="3"/>
    </row>
    <row r="15" spans="2:17" s="1" customFormat="1" ht="19.5" customHeight="1" x14ac:dyDescent="0.35">
      <c r="B15" s="16"/>
      <c r="C15" s="14" t="s">
        <v>39</v>
      </c>
      <c r="D15" s="15">
        <v>274</v>
      </c>
      <c r="E15" s="15">
        <v>882</v>
      </c>
      <c r="F15" s="15">
        <v>857</v>
      </c>
      <c r="G15" s="15">
        <v>887</v>
      </c>
      <c r="H15" s="15">
        <v>1054</v>
      </c>
      <c r="I15" s="15">
        <v>994</v>
      </c>
      <c r="J15" s="15">
        <v>1061</v>
      </c>
      <c r="K15" s="15">
        <v>980</v>
      </c>
      <c r="L15" s="15">
        <v>906</v>
      </c>
      <c r="M15" s="15">
        <v>851</v>
      </c>
      <c r="N15" s="15">
        <v>813</v>
      </c>
      <c r="O15" s="15">
        <v>811</v>
      </c>
      <c r="P15" s="15">
        <f t="shared" si="2"/>
        <v>10370</v>
      </c>
      <c r="Q15" s="3"/>
    </row>
    <row r="16" spans="2:17" s="1" customFormat="1" ht="19.5" customHeight="1" x14ac:dyDescent="0.35">
      <c r="B16" s="16"/>
      <c r="C16" s="14" t="s">
        <v>40</v>
      </c>
      <c r="D16" s="15">
        <v>455</v>
      </c>
      <c r="E16" s="15">
        <v>636</v>
      </c>
      <c r="F16" s="15">
        <v>1039</v>
      </c>
      <c r="G16" s="15">
        <v>847</v>
      </c>
      <c r="H16" s="15">
        <v>912</v>
      </c>
      <c r="I16" s="15">
        <v>952</v>
      </c>
      <c r="J16" s="15">
        <v>968</v>
      </c>
      <c r="K16" s="15">
        <v>908</v>
      </c>
      <c r="L16" s="15">
        <v>827</v>
      </c>
      <c r="M16" s="15">
        <v>830</v>
      </c>
      <c r="N16" s="15">
        <v>970</v>
      </c>
      <c r="O16" s="15">
        <v>850</v>
      </c>
      <c r="P16" s="15">
        <f t="shared" si="2"/>
        <v>10194</v>
      </c>
      <c r="Q16" s="3"/>
    </row>
    <row r="17" spans="2:17" s="1" customFormat="1" ht="19.5" customHeight="1" x14ac:dyDescent="0.35">
      <c r="B17" s="13" t="s">
        <v>41</v>
      </c>
      <c r="C17" s="14"/>
      <c r="D17" s="21">
        <f>+D18+D19</f>
        <v>388</v>
      </c>
      <c r="E17" s="21">
        <f t="shared" ref="E17:O17" si="4">+E18+E19</f>
        <v>665</v>
      </c>
      <c r="F17" s="21">
        <f t="shared" si="4"/>
        <v>583</v>
      </c>
      <c r="G17" s="21">
        <f t="shared" si="4"/>
        <v>556</v>
      </c>
      <c r="H17" s="21">
        <f t="shared" si="4"/>
        <v>862</v>
      </c>
      <c r="I17" s="21">
        <f t="shared" si="4"/>
        <v>1050</v>
      </c>
      <c r="J17" s="21">
        <f t="shared" si="4"/>
        <v>743</v>
      </c>
      <c r="K17" s="21">
        <f t="shared" si="4"/>
        <v>863</v>
      </c>
      <c r="L17" s="21">
        <f t="shared" si="4"/>
        <v>995</v>
      </c>
      <c r="M17" s="21">
        <f t="shared" si="4"/>
        <v>931</v>
      </c>
      <c r="N17" s="21">
        <f t="shared" si="4"/>
        <v>666</v>
      </c>
      <c r="O17" s="21">
        <f t="shared" si="4"/>
        <v>800</v>
      </c>
      <c r="P17" s="21">
        <f t="shared" si="2"/>
        <v>9102</v>
      </c>
      <c r="Q17" s="3"/>
    </row>
    <row r="18" spans="2:17" s="1" customFormat="1" ht="19.5" customHeight="1" x14ac:dyDescent="0.35">
      <c r="B18" s="44"/>
      <c r="C18" s="45" t="s">
        <v>60</v>
      </c>
      <c r="D18" s="42">
        <v>185</v>
      </c>
      <c r="E18" s="42">
        <v>146</v>
      </c>
      <c r="F18" s="42">
        <v>251</v>
      </c>
      <c r="G18" s="42">
        <v>193</v>
      </c>
      <c r="H18" s="42">
        <v>361</v>
      </c>
      <c r="I18" s="42">
        <v>375</v>
      </c>
      <c r="J18" s="42">
        <v>288</v>
      </c>
      <c r="K18" s="42">
        <v>239</v>
      </c>
      <c r="L18" s="42">
        <v>250</v>
      </c>
      <c r="M18" s="42">
        <v>347</v>
      </c>
      <c r="N18" s="42">
        <v>250</v>
      </c>
      <c r="O18" s="42">
        <v>278</v>
      </c>
      <c r="P18" s="15">
        <f t="shared" si="2"/>
        <v>3163</v>
      </c>
      <c r="Q18" s="3"/>
    </row>
    <row r="19" spans="2:17" s="1" customFormat="1" ht="19.5" customHeight="1" x14ac:dyDescent="0.35">
      <c r="B19" s="10"/>
      <c r="C19" s="11" t="s">
        <v>61</v>
      </c>
      <c r="D19" s="41">
        <v>203</v>
      </c>
      <c r="E19" s="41">
        <v>519</v>
      </c>
      <c r="F19" s="41">
        <v>332</v>
      </c>
      <c r="G19" s="41">
        <v>363</v>
      </c>
      <c r="H19" s="41">
        <v>501</v>
      </c>
      <c r="I19" s="41">
        <v>675</v>
      </c>
      <c r="J19" s="41">
        <v>455</v>
      </c>
      <c r="K19" s="41">
        <v>624</v>
      </c>
      <c r="L19" s="41">
        <v>745</v>
      </c>
      <c r="M19" s="41">
        <v>584</v>
      </c>
      <c r="N19" s="41">
        <v>416</v>
      </c>
      <c r="O19" s="41">
        <v>522</v>
      </c>
      <c r="P19" s="33">
        <f t="shared" si="2"/>
        <v>5939</v>
      </c>
      <c r="Q19" s="3"/>
    </row>
    <row r="23" spans="2:17" x14ac:dyDescent="0.35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B3:Q20"/>
  <sheetViews>
    <sheetView topLeftCell="A6" workbookViewId="0">
      <selection activeCell="D16" sqref="D16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3" spans="2:17" ht="23.5" x14ac:dyDescent="0.35">
      <c r="B3" s="91" t="s">
        <v>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ht="18.5" x14ac:dyDescent="0.35">
      <c r="B4" s="19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2:17" ht="21" x14ac:dyDescent="0.35">
      <c r="B6" s="6"/>
      <c r="C6" s="7" t="s">
        <v>29</v>
      </c>
      <c r="D6" s="51">
        <v>2017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23"/>
    </row>
    <row r="7" spans="2:17" ht="19.5" customHeight="1" x14ac:dyDescent="0.3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30</v>
      </c>
      <c r="Q7" s="2"/>
    </row>
    <row r="8" spans="2:17" s="1" customFormat="1" ht="19.5" customHeight="1" x14ac:dyDescent="0.35">
      <c r="B8" s="9" t="s">
        <v>31</v>
      </c>
      <c r="C8" s="8"/>
      <c r="D8" s="20">
        <f>+D9+D12+D18</f>
        <v>179376</v>
      </c>
      <c r="E8" s="20">
        <f t="shared" ref="E8:O8" si="0">+E9+E12+E18</f>
        <v>201763</v>
      </c>
      <c r="F8" s="20">
        <f t="shared" si="0"/>
        <v>236568</v>
      </c>
      <c r="G8" s="20">
        <f t="shared" si="0"/>
        <v>191554</v>
      </c>
      <c r="H8" s="20">
        <f t="shared" si="0"/>
        <v>253398</v>
      </c>
      <c r="I8" s="20">
        <f t="shared" si="0"/>
        <v>214838</v>
      </c>
      <c r="J8" s="20">
        <f t="shared" si="0"/>
        <v>225831</v>
      </c>
      <c r="K8" s="20">
        <f t="shared" si="0"/>
        <v>266489</v>
      </c>
      <c r="L8" s="20">
        <f t="shared" si="0"/>
        <v>239763</v>
      </c>
      <c r="M8" s="20">
        <f t="shared" si="0"/>
        <v>253906</v>
      </c>
      <c r="N8" s="20">
        <f t="shared" si="0"/>
        <v>254073</v>
      </c>
      <c r="O8" s="20">
        <f t="shared" si="0"/>
        <v>219697</v>
      </c>
      <c r="P8" s="20">
        <f>SUM(D8:O8)</f>
        <v>2737256</v>
      </c>
      <c r="Q8" s="3"/>
    </row>
    <row r="9" spans="2:17" s="1" customFormat="1" ht="19.5" customHeight="1" x14ac:dyDescent="0.35">
      <c r="B9" s="13" t="s">
        <v>32</v>
      </c>
      <c r="C9" s="14"/>
      <c r="D9" s="21">
        <f>+D10+D11</f>
        <v>173825</v>
      </c>
      <c r="E9" s="21">
        <f t="shared" ref="E9:O9" si="1">+E10+E11</f>
        <v>195091</v>
      </c>
      <c r="F9" s="21">
        <f t="shared" si="1"/>
        <v>228930</v>
      </c>
      <c r="G9" s="21">
        <f t="shared" si="1"/>
        <v>184162</v>
      </c>
      <c r="H9" s="21">
        <f t="shared" si="1"/>
        <v>243690</v>
      </c>
      <c r="I9" s="21">
        <f t="shared" si="1"/>
        <v>205805</v>
      </c>
      <c r="J9" s="21">
        <f t="shared" si="1"/>
        <v>216462</v>
      </c>
      <c r="K9" s="21">
        <f t="shared" si="1"/>
        <v>255809</v>
      </c>
      <c r="L9" s="21">
        <f t="shared" si="1"/>
        <v>230477</v>
      </c>
      <c r="M9" s="21">
        <f t="shared" si="1"/>
        <v>244137</v>
      </c>
      <c r="N9" s="21">
        <f t="shared" si="1"/>
        <v>244242</v>
      </c>
      <c r="O9" s="21">
        <f t="shared" si="1"/>
        <v>210939</v>
      </c>
      <c r="P9" s="21">
        <f>SUM(D9:O9)</f>
        <v>2633569</v>
      </c>
      <c r="Q9" s="3"/>
    </row>
    <row r="10" spans="2:17" s="1" customFormat="1" ht="19.5" customHeight="1" x14ac:dyDescent="0.35">
      <c r="B10" s="16"/>
      <c r="C10" s="14" t="s">
        <v>33</v>
      </c>
      <c r="D10" s="15">
        <v>154586</v>
      </c>
      <c r="E10" s="15">
        <v>171045</v>
      </c>
      <c r="F10" s="15">
        <v>201134</v>
      </c>
      <c r="G10" s="15">
        <v>159822</v>
      </c>
      <c r="H10" s="15">
        <v>210787</v>
      </c>
      <c r="I10" s="15">
        <v>176868</v>
      </c>
      <c r="J10" s="15">
        <v>189340</v>
      </c>
      <c r="K10" s="15">
        <v>225601</v>
      </c>
      <c r="L10" s="15">
        <v>204847</v>
      </c>
      <c r="M10" s="15">
        <v>213674</v>
      </c>
      <c r="N10" s="15">
        <v>213538</v>
      </c>
      <c r="O10" s="15">
        <v>186655</v>
      </c>
      <c r="P10" s="15">
        <f>SUM(D10:O10)</f>
        <v>2307897</v>
      </c>
      <c r="Q10" s="3"/>
    </row>
    <row r="11" spans="2:17" s="1" customFormat="1" ht="19.5" customHeight="1" x14ac:dyDescent="0.35">
      <c r="B11" s="16"/>
      <c r="C11" s="14" t="s">
        <v>34</v>
      </c>
      <c r="D11" s="15">
        <v>19239</v>
      </c>
      <c r="E11" s="15">
        <v>24046</v>
      </c>
      <c r="F11" s="15">
        <v>27796</v>
      </c>
      <c r="G11" s="15">
        <v>24340</v>
      </c>
      <c r="H11" s="15">
        <v>32903</v>
      </c>
      <c r="I11" s="15">
        <v>28937</v>
      </c>
      <c r="J11" s="15">
        <f>27700-578</f>
        <v>27122</v>
      </c>
      <c r="K11" s="15">
        <v>30208</v>
      </c>
      <c r="L11" s="15">
        <v>25630</v>
      </c>
      <c r="M11" s="15">
        <v>30463</v>
      </c>
      <c r="N11" s="15">
        <v>30704</v>
      </c>
      <c r="O11" s="15">
        <v>24284</v>
      </c>
      <c r="P11" s="15">
        <f t="shared" ref="P11:P20" si="2">SUM(D11:O11)</f>
        <v>325672</v>
      </c>
      <c r="Q11" s="3"/>
    </row>
    <row r="12" spans="2:17" s="1" customFormat="1" ht="19.5" customHeight="1" x14ac:dyDescent="0.35">
      <c r="B12" s="13" t="s">
        <v>35</v>
      </c>
      <c r="C12" s="14"/>
      <c r="D12" s="21">
        <f>SUM(D13:D17)</f>
        <v>4482</v>
      </c>
      <c r="E12" s="21">
        <f t="shared" ref="E12:O12" si="3">SUM(E13:E17)</f>
        <v>5314</v>
      </c>
      <c r="F12" s="21">
        <f t="shared" si="3"/>
        <v>5952</v>
      </c>
      <c r="G12" s="21">
        <f t="shared" si="3"/>
        <v>5900</v>
      </c>
      <c r="H12" s="21">
        <f t="shared" si="3"/>
        <v>7576</v>
      </c>
      <c r="I12" s="21">
        <f t="shared" si="3"/>
        <v>6797</v>
      </c>
      <c r="J12" s="21">
        <f t="shared" si="3"/>
        <v>7093</v>
      </c>
      <c r="K12" s="21">
        <f t="shared" si="3"/>
        <v>8488</v>
      </c>
      <c r="L12" s="21">
        <f t="shared" si="3"/>
        <v>7599</v>
      </c>
      <c r="M12" s="21">
        <f t="shared" si="3"/>
        <v>8241</v>
      </c>
      <c r="N12" s="21">
        <f t="shared" si="3"/>
        <v>8166</v>
      </c>
      <c r="O12" s="21">
        <f t="shared" si="3"/>
        <v>7436</v>
      </c>
      <c r="P12" s="21">
        <f t="shared" si="2"/>
        <v>83044</v>
      </c>
      <c r="Q12" s="3"/>
    </row>
    <row r="13" spans="2:17" s="1" customFormat="1" ht="19.5" customHeight="1" x14ac:dyDescent="0.35">
      <c r="B13" s="16"/>
      <c r="C13" s="14" t="s">
        <v>36</v>
      </c>
      <c r="D13" s="15">
        <v>186</v>
      </c>
      <c r="E13" s="15">
        <v>194</v>
      </c>
      <c r="F13" s="15">
        <v>170</v>
      </c>
      <c r="G13" s="15">
        <v>219</v>
      </c>
      <c r="H13" s="15">
        <v>212</v>
      </c>
      <c r="I13" s="15">
        <v>246</v>
      </c>
      <c r="J13" s="15">
        <v>281</v>
      </c>
      <c r="K13" s="15">
        <v>268</v>
      </c>
      <c r="L13" s="15">
        <v>227</v>
      </c>
      <c r="M13" s="15">
        <v>179</v>
      </c>
      <c r="N13" s="15">
        <v>115</v>
      </c>
      <c r="O13" s="15">
        <v>93</v>
      </c>
      <c r="P13" s="15">
        <f t="shared" si="2"/>
        <v>2390</v>
      </c>
      <c r="Q13" s="3"/>
    </row>
    <row r="14" spans="2:17" s="1" customFormat="1" ht="19.5" customHeight="1" x14ac:dyDescent="0.35">
      <c r="B14" s="16"/>
      <c r="C14" s="14" t="s">
        <v>37</v>
      </c>
      <c r="D14" s="15">
        <v>1191</v>
      </c>
      <c r="E14" s="15">
        <v>1234</v>
      </c>
      <c r="F14" s="15">
        <v>1171</v>
      </c>
      <c r="G14" s="15">
        <v>899</v>
      </c>
      <c r="H14" s="15">
        <v>1271</v>
      </c>
      <c r="I14" s="15">
        <v>1242</v>
      </c>
      <c r="J14" s="15">
        <v>1451</v>
      </c>
      <c r="K14" s="15">
        <v>1859</v>
      </c>
      <c r="L14" s="15">
        <v>1457</v>
      </c>
      <c r="M14" s="15">
        <v>2136</v>
      </c>
      <c r="N14" s="15">
        <v>1728</v>
      </c>
      <c r="O14" s="15">
        <v>2228</v>
      </c>
      <c r="P14" s="15">
        <f t="shared" si="2"/>
        <v>17867</v>
      </c>
      <c r="Q14" s="3"/>
    </row>
    <row r="15" spans="2:17" s="1" customFormat="1" ht="19.5" customHeight="1" x14ac:dyDescent="0.35">
      <c r="B15" s="16"/>
      <c r="C15" s="14" t="s">
        <v>38</v>
      </c>
      <c r="D15" s="15">
        <v>463</v>
      </c>
      <c r="E15" s="15">
        <v>339</v>
      </c>
      <c r="F15" s="15">
        <v>331</v>
      </c>
      <c r="G15" s="15">
        <v>557</v>
      </c>
      <c r="H15" s="15">
        <v>673</v>
      </c>
      <c r="I15" s="15">
        <v>598</v>
      </c>
      <c r="J15" s="15">
        <v>617</v>
      </c>
      <c r="K15" s="15">
        <v>807</v>
      </c>
      <c r="L15" s="15">
        <v>655</v>
      </c>
      <c r="M15" s="15">
        <v>429</v>
      </c>
      <c r="N15" s="15">
        <v>596</v>
      </c>
      <c r="O15" s="15">
        <v>494</v>
      </c>
      <c r="P15" s="15">
        <f t="shared" si="2"/>
        <v>6559</v>
      </c>
      <c r="Q15" s="3"/>
    </row>
    <row r="16" spans="2:17" s="1" customFormat="1" ht="19.5" customHeight="1" x14ac:dyDescent="0.35">
      <c r="B16" s="16"/>
      <c r="C16" s="14" t="s">
        <v>39</v>
      </c>
      <c r="D16" s="15">
        <v>1267</v>
      </c>
      <c r="E16" s="15">
        <v>1605</v>
      </c>
      <c r="F16" s="15">
        <v>1772</v>
      </c>
      <c r="G16" s="15">
        <v>2193</v>
      </c>
      <c r="H16" s="15">
        <v>2448</v>
      </c>
      <c r="I16" s="15">
        <v>2055</v>
      </c>
      <c r="J16" s="15">
        <v>2024</v>
      </c>
      <c r="K16" s="15">
        <v>2353</v>
      </c>
      <c r="L16" s="15">
        <v>1972</v>
      </c>
      <c r="M16" s="15">
        <v>2083</v>
      </c>
      <c r="N16" s="15">
        <v>2258</v>
      </c>
      <c r="O16" s="15">
        <v>1728</v>
      </c>
      <c r="P16" s="15">
        <f t="shared" si="2"/>
        <v>23758</v>
      </c>
      <c r="Q16" s="3"/>
    </row>
    <row r="17" spans="2:17" s="1" customFormat="1" ht="19.5" customHeight="1" x14ac:dyDescent="0.35">
      <c r="B17" s="16"/>
      <c r="C17" s="14" t="s">
        <v>40</v>
      </c>
      <c r="D17" s="15">
        <v>1375</v>
      </c>
      <c r="E17" s="15">
        <v>1942</v>
      </c>
      <c r="F17" s="15">
        <v>2508</v>
      </c>
      <c r="G17" s="15">
        <v>2032</v>
      </c>
      <c r="H17" s="15">
        <v>2972</v>
      </c>
      <c r="I17" s="15">
        <v>2656</v>
      </c>
      <c r="J17" s="15">
        <v>2720</v>
      </c>
      <c r="K17" s="15">
        <v>3201</v>
      </c>
      <c r="L17" s="15">
        <v>3288</v>
      </c>
      <c r="M17" s="15">
        <v>3414</v>
      </c>
      <c r="N17" s="15">
        <v>3469</v>
      </c>
      <c r="O17" s="15">
        <v>2893</v>
      </c>
      <c r="P17" s="15">
        <f t="shared" si="2"/>
        <v>32470</v>
      </c>
      <c r="Q17" s="3"/>
    </row>
    <row r="18" spans="2:17" s="1" customFormat="1" ht="19.5" customHeight="1" x14ac:dyDescent="0.35">
      <c r="B18" s="13" t="s">
        <v>41</v>
      </c>
      <c r="C18" s="14"/>
      <c r="D18" s="21">
        <f>+D19+D20</f>
        <v>1069</v>
      </c>
      <c r="E18" s="21">
        <f t="shared" ref="E18:O18" si="4">+E19+E20</f>
        <v>1358</v>
      </c>
      <c r="F18" s="21">
        <f t="shared" si="4"/>
        <v>1686</v>
      </c>
      <c r="G18" s="21">
        <f t="shared" si="4"/>
        <v>1492</v>
      </c>
      <c r="H18" s="21">
        <f t="shared" si="4"/>
        <v>2132</v>
      </c>
      <c r="I18" s="21">
        <f t="shared" si="4"/>
        <v>2236</v>
      </c>
      <c r="J18" s="21">
        <f t="shared" si="4"/>
        <v>2276</v>
      </c>
      <c r="K18" s="21">
        <f t="shared" si="4"/>
        <v>2192</v>
      </c>
      <c r="L18" s="21">
        <f t="shared" si="4"/>
        <v>1687</v>
      </c>
      <c r="M18" s="21">
        <f t="shared" si="4"/>
        <v>1528</v>
      </c>
      <c r="N18" s="21">
        <f t="shared" si="4"/>
        <v>1665</v>
      </c>
      <c r="O18" s="21">
        <f t="shared" si="4"/>
        <v>1322</v>
      </c>
      <c r="P18" s="21">
        <f t="shared" si="2"/>
        <v>20643</v>
      </c>
      <c r="Q18" s="3"/>
    </row>
    <row r="19" spans="2:17" s="1" customFormat="1" ht="19.5" customHeight="1" x14ac:dyDescent="0.35">
      <c r="B19" s="44"/>
      <c r="C19" s="45" t="s">
        <v>60</v>
      </c>
      <c r="D19" s="42">
        <v>279</v>
      </c>
      <c r="E19" s="42">
        <v>353</v>
      </c>
      <c r="F19" s="42">
        <v>428</v>
      </c>
      <c r="G19" s="42">
        <v>461</v>
      </c>
      <c r="H19" s="42">
        <v>649</v>
      </c>
      <c r="I19" s="42">
        <v>559</v>
      </c>
      <c r="J19" s="42">
        <v>398</v>
      </c>
      <c r="K19" s="42">
        <v>342</v>
      </c>
      <c r="L19" s="42">
        <v>273</v>
      </c>
      <c r="M19" s="42">
        <v>335</v>
      </c>
      <c r="N19" s="42">
        <v>321</v>
      </c>
      <c r="O19" s="42">
        <v>164</v>
      </c>
      <c r="P19" s="15">
        <f t="shared" si="2"/>
        <v>4562</v>
      </c>
      <c r="Q19" s="3"/>
    </row>
    <row r="20" spans="2:17" s="1" customFormat="1" ht="19.5" customHeight="1" x14ac:dyDescent="0.35">
      <c r="B20" s="10"/>
      <c r="C20" s="11" t="s">
        <v>61</v>
      </c>
      <c r="D20" s="41">
        <v>790</v>
      </c>
      <c r="E20" s="41">
        <v>1005</v>
      </c>
      <c r="F20" s="41">
        <v>1258</v>
      </c>
      <c r="G20" s="41">
        <v>1031</v>
      </c>
      <c r="H20" s="41">
        <v>1483</v>
      </c>
      <c r="I20" s="41">
        <v>1677</v>
      </c>
      <c r="J20" s="41">
        <v>1878</v>
      </c>
      <c r="K20" s="41">
        <v>1850</v>
      </c>
      <c r="L20" s="41">
        <v>1414</v>
      </c>
      <c r="M20" s="41">
        <v>1193</v>
      </c>
      <c r="N20" s="41">
        <v>1344</v>
      </c>
      <c r="O20" s="41">
        <v>1158</v>
      </c>
      <c r="P20" s="33">
        <f t="shared" si="2"/>
        <v>16081</v>
      </c>
      <c r="Q20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pageSetUpPr fitToPage="1"/>
  </sheetPr>
  <dimension ref="B2:Q30"/>
  <sheetViews>
    <sheetView workbookViewId="0">
      <selection activeCell="J30" sqref="J30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1" t="s">
        <v>62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x14ac:dyDescent="0.35">
      <c r="P4" s="1" t="s">
        <v>29</v>
      </c>
    </row>
    <row r="5" spans="2:17" ht="21" x14ac:dyDescent="0.35">
      <c r="B5" s="6"/>
      <c r="C5" s="7" t="s">
        <v>29</v>
      </c>
      <c r="D5" s="51">
        <v>2017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30</v>
      </c>
      <c r="Q6" s="2"/>
    </row>
    <row r="7" spans="2:17" s="1" customFormat="1" ht="19.5" customHeight="1" x14ac:dyDescent="0.35">
      <c r="B7" s="9" t="s">
        <v>31</v>
      </c>
      <c r="C7" s="8"/>
      <c r="D7" s="20">
        <f>+D8+D11+D12</f>
        <v>1271</v>
      </c>
      <c r="E7" s="20">
        <f t="shared" ref="E7:O7" si="0">+E8+E11+E12</f>
        <v>1819</v>
      </c>
      <c r="F7" s="20">
        <f t="shared" si="0"/>
        <v>2211</v>
      </c>
      <c r="G7" s="20">
        <f t="shared" si="0"/>
        <v>2051</v>
      </c>
      <c r="H7" s="20">
        <f t="shared" si="0"/>
        <v>2709</v>
      </c>
      <c r="I7" s="20">
        <f t="shared" si="0"/>
        <v>2059</v>
      </c>
      <c r="J7" s="20">
        <f t="shared" si="0"/>
        <v>1017</v>
      </c>
      <c r="K7" s="20">
        <f t="shared" si="0"/>
        <v>1308</v>
      </c>
      <c r="L7" s="20">
        <f t="shared" si="0"/>
        <v>1091</v>
      </c>
      <c r="M7" s="20">
        <f t="shared" si="0"/>
        <v>1130</v>
      </c>
      <c r="N7" s="20">
        <f t="shared" si="0"/>
        <v>1070</v>
      </c>
      <c r="O7" s="20">
        <f t="shared" si="0"/>
        <v>952</v>
      </c>
      <c r="P7" s="20">
        <f t="shared" ref="P7:P12" si="1">SUM(D7:O7)</f>
        <v>18688</v>
      </c>
      <c r="Q7" s="3"/>
    </row>
    <row r="8" spans="2:17" s="1" customFormat="1" ht="19.5" customHeight="1" x14ac:dyDescent="0.35">
      <c r="B8" s="13" t="s">
        <v>32</v>
      </c>
      <c r="C8" s="14"/>
      <c r="D8" s="21">
        <f>+D9+D10</f>
        <v>878</v>
      </c>
      <c r="E8" s="21">
        <f t="shared" ref="E8:O8" si="2">+E9+E10</f>
        <v>1070</v>
      </c>
      <c r="F8" s="21">
        <f t="shared" si="2"/>
        <v>1152</v>
      </c>
      <c r="G8" s="21">
        <f t="shared" si="2"/>
        <v>830</v>
      </c>
      <c r="H8" s="21">
        <f t="shared" si="2"/>
        <v>1502</v>
      </c>
      <c r="I8" s="21">
        <f t="shared" si="2"/>
        <v>974</v>
      </c>
      <c r="J8" s="21">
        <f t="shared" si="2"/>
        <v>110</v>
      </c>
      <c r="K8" s="21">
        <f t="shared" si="2"/>
        <v>110</v>
      </c>
      <c r="L8" s="21">
        <f t="shared" si="2"/>
        <v>110</v>
      </c>
      <c r="M8" s="21">
        <f t="shared" si="2"/>
        <v>110</v>
      </c>
      <c r="N8" s="21">
        <f t="shared" si="2"/>
        <v>110</v>
      </c>
      <c r="O8" s="21">
        <f t="shared" si="2"/>
        <v>110</v>
      </c>
      <c r="P8" s="21">
        <f t="shared" si="1"/>
        <v>7066</v>
      </c>
      <c r="Q8" s="3"/>
    </row>
    <row r="9" spans="2:17" s="1" customFormat="1" ht="19.5" customHeight="1" x14ac:dyDescent="0.35">
      <c r="B9" s="16"/>
      <c r="C9" s="14" t="s">
        <v>33</v>
      </c>
      <c r="D9" s="15">
        <f>+[1]ZZ!B522</f>
        <v>110</v>
      </c>
      <c r="E9" s="15">
        <f>+[1]ZZ!C522</f>
        <v>110</v>
      </c>
      <c r="F9" s="15">
        <f>+[1]ZZ!D522</f>
        <v>0</v>
      </c>
      <c r="G9" s="15">
        <f>+[1]ZZ!E522</f>
        <v>110</v>
      </c>
      <c r="H9" s="15">
        <f>+[1]ZZ!F522</f>
        <v>110</v>
      </c>
      <c r="I9" s="15">
        <f>+[1]ZZ!G522</f>
        <v>110</v>
      </c>
      <c r="J9" s="15">
        <f>+[1]ZZ!H522</f>
        <v>110</v>
      </c>
      <c r="K9" s="15">
        <f>+[1]ZZ!I522</f>
        <v>110</v>
      </c>
      <c r="L9" s="15">
        <f>+[1]ZZ!J522</f>
        <v>110</v>
      </c>
      <c r="M9" s="15">
        <f>+[1]ZZ!K522</f>
        <v>110</v>
      </c>
      <c r="N9" s="15">
        <f>+[1]ZZ!L522</f>
        <v>110</v>
      </c>
      <c r="O9" s="15">
        <f>+[1]ZZ!M522</f>
        <v>110</v>
      </c>
      <c r="P9" s="15">
        <f t="shared" si="1"/>
        <v>1210</v>
      </c>
      <c r="Q9" s="3"/>
    </row>
    <row r="10" spans="2:17" s="1" customFormat="1" ht="19.5" customHeight="1" x14ac:dyDescent="0.35">
      <c r="B10" s="16"/>
      <c r="C10" s="14" t="s">
        <v>34</v>
      </c>
      <c r="D10" s="15">
        <f>+[1]ZZ!B523</f>
        <v>768</v>
      </c>
      <c r="E10" s="15">
        <f>+[1]ZZ!C523</f>
        <v>960</v>
      </c>
      <c r="F10" s="15">
        <f>+[1]ZZ!D523</f>
        <v>1152</v>
      </c>
      <c r="G10" s="15">
        <f>+[1]ZZ!E523</f>
        <v>720</v>
      </c>
      <c r="H10" s="15">
        <f>+[1]ZZ!F523</f>
        <v>1392</v>
      </c>
      <c r="I10" s="15">
        <f>+[1]ZZ!G523</f>
        <v>864</v>
      </c>
      <c r="J10" s="15">
        <f>+[1]ZZ!H523</f>
        <v>0</v>
      </c>
      <c r="K10" s="15">
        <f>+[1]ZZ!I523</f>
        <v>0</v>
      </c>
      <c r="L10" s="15">
        <f>+[1]ZZ!J523</f>
        <v>0</v>
      </c>
      <c r="M10" s="15">
        <f>+[1]ZZ!K523</f>
        <v>0</v>
      </c>
      <c r="N10" s="15">
        <f>+[1]ZZ!L523</f>
        <v>0</v>
      </c>
      <c r="O10" s="15">
        <f>+[1]ZZ!M523</f>
        <v>0</v>
      </c>
      <c r="P10" s="15">
        <f t="shared" si="1"/>
        <v>5856</v>
      </c>
      <c r="Q10" s="3"/>
    </row>
    <row r="11" spans="2:17" s="1" customFormat="1" ht="19.5" customHeight="1" x14ac:dyDescent="0.35">
      <c r="B11" s="13" t="s">
        <v>35</v>
      </c>
      <c r="C11" s="14"/>
      <c r="D11" s="21">
        <f>+[1]ZZ!B529</f>
        <v>204</v>
      </c>
      <c r="E11" s="21">
        <f>+[1]ZZ!C529</f>
        <v>266</v>
      </c>
      <c r="F11" s="21">
        <f>+[1]ZZ!D529</f>
        <v>520</v>
      </c>
      <c r="G11" s="21">
        <f>+[1]ZZ!E529</f>
        <v>764</v>
      </c>
      <c r="H11" s="21">
        <f>+[1]ZZ!F529</f>
        <v>591</v>
      </c>
      <c r="I11" s="21">
        <f>+[1]ZZ!G529</f>
        <v>638</v>
      </c>
      <c r="J11" s="21">
        <f>+[1]ZZ!H529</f>
        <v>558</v>
      </c>
      <c r="K11" s="21">
        <f>+[1]ZZ!I529</f>
        <v>735</v>
      </c>
      <c r="L11" s="21">
        <f>+[1]ZZ!J529</f>
        <v>583</v>
      </c>
      <c r="M11" s="21">
        <f>+[1]ZZ!K529</f>
        <v>697</v>
      </c>
      <c r="N11" s="21">
        <f>+[1]ZZ!L529</f>
        <v>655</v>
      </c>
      <c r="O11" s="21">
        <f>+[1]ZZ!M529</f>
        <v>546</v>
      </c>
      <c r="P11" s="21">
        <f t="shared" si="1"/>
        <v>6757</v>
      </c>
      <c r="Q11" s="3"/>
    </row>
    <row r="12" spans="2:17" s="1" customFormat="1" ht="19.5" customHeight="1" x14ac:dyDescent="0.35">
      <c r="B12" s="104" t="s">
        <v>41</v>
      </c>
      <c r="C12" s="32"/>
      <c r="D12" s="43">
        <f>+[1]ZZ!B532</f>
        <v>189</v>
      </c>
      <c r="E12" s="43">
        <f>+[1]ZZ!C532</f>
        <v>483</v>
      </c>
      <c r="F12" s="43">
        <f>+[1]ZZ!D532</f>
        <v>539</v>
      </c>
      <c r="G12" s="43">
        <f>+[1]ZZ!E532</f>
        <v>457</v>
      </c>
      <c r="H12" s="43">
        <f>+[1]ZZ!F532</f>
        <v>616</v>
      </c>
      <c r="I12" s="43">
        <f>+[1]ZZ!G532</f>
        <v>447</v>
      </c>
      <c r="J12" s="43">
        <f>+[1]ZZ!H532</f>
        <v>349</v>
      </c>
      <c r="K12" s="43">
        <f>+[1]ZZ!I532</f>
        <v>463</v>
      </c>
      <c r="L12" s="43">
        <f>+[1]ZZ!J532</f>
        <v>398</v>
      </c>
      <c r="M12" s="43">
        <f>+[1]ZZ!K532</f>
        <v>323</v>
      </c>
      <c r="N12" s="43">
        <f>+[1]ZZ!L532</f>
        <v>305</v>
      </c>
      <c r="O12" s="43">
        <f>+[1]ZZ!M532</f>
        <v>296</v>
      </c>
      <c r="P12" s="43">
        <f t="shared" si="1"/>
        <v>4865</v>
      </c>
      <c r="Q12" s="3"/>
    </row>
    <row r="16" spans="2:17" ht="23.5" x14ac:dyDescent="0.35">
      <c r="B16" s="91" t="s">
        <v>63</v>
      </c>
    </row>
    <row r="18" spans="2:17" x14ac:dyDescent="0.35">
      <c r="P18" s="1" t="s">
        <v>64</v>
      </c>
    </row>
    <row r="19" spans="2:17" ht="21" x14ac:dyDescent="0.35">
      <c r="B19" s="6"/>
      <c r="C19" s="7" t="s">
        <v>29</v>
      </c>
      <c r="D19" s="51">
        <v>2017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2:17" ht="18.75" customHeight="1" x14ac:dyDescent="0.35">
      <c r="B20" s="12"/>
      <c r="C20" s="11"/>
      <c r="D20" s="4" t="s">
        <v>0</v>
      </c>
      <c r="E20" s="4" t="s">
        <v>1</v>
      </c>
      <c r="F20" s="4" t="s">
        <v>2</v>
      </c>
      <c r="G20" s="4" t="s">
        <v>3</v>
      </c>
      <c r="H20" s="4" t="s">
        <v>4</v>
      </c>
      <c r="I20" s="4" t="s">
        <v>5</v>
      </c>
      <c r="J20" s="4" t="s">
        <v>6</v>
      </c>
      <c r="K20" s="4" t="s">
        <v>7</v>
      </c>
      <c r="L20" s="4" t="s">
        <v>8</v>
      </c>
      <c r="M20" s="4" t="s">
        <v>9</v>
      </c>
      <c r="N20" s="4" t="s">
        <v>10</v>
      </c>
      <c r="O20" s="4" t="s">
        <v>11</v>
      </c>
      <c r="P20" s="5" t="s">
        <v>30</v>
      </c>
    </row>
    <row r="21" spans="2:17" ht="21.75" customHeight="1" x14ac:dyDescent="0.35">
      <c r="B21" s="105" t="s">
        <v>31</v>
      </c>
      <c r="C21" s="27"/>
      <c r="D21" s="106">
        <v>674120.83718000003</v>
      </c>
      <c r="E21" s="106">
        <v>1007740.1049545362</v>
      </c>
      <c r="F21" s="106">
        <v>1117638.781</v>
      </c>
      <c r="G21" s="106">
        <v>1010450.108</v>
      </c>
      <c r="H21" s="106">
        <v>1241084.6189999999</v>
      </c>
      <c r="I21" s="106">
        <v>1143516.6338</v>
      </c>
      <c r="J21" s="106">
        <v>1150393.3527600002</v>
      </c>
      <c r="K21" s="106">
        <v>1139493.943008</v>
      </c>
      <c r="L21" s="106">
        <v>1071476.1290160001</v>
      </c>
      <c r="M21" s="106">
        <v>1130493.1400132801</v>
      </c>
      <c r="N21" s="106">
        <v>1130161.3985708065</v>
      </c>
      <c r="O21" s="106">
        <v>1017005.7167395297</v>
      </c>
      <c r="P21" s="106">
        <f>SUM(D21:O21)</f>
        <v>12833574.764042152</v>
      </c>
    </row>
    <row r="25" spans="2:17" ht="23.5" x14ac:dyDescent="0.35">
      <c r="B25" s="91" t="s">
        <v>65</v>
      </c>
    </row>
    <row r="27" spans="2:17" x14ac:dyDescent="0.35">
      <c r="O27" s="1" t="s">
        <v>66</v>
      </c>
    </row>
    <row r="28" spans="2:17" ht="21" x14ac:dyDescent="0.35">
      <c r="B28" s="6"/>
      <c r="C28" s="7" t="s">
        <v>29</v>
      </c>
      <c r="D28" s="51">
        <v>2017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Q28"/>
    </row>
    <row r="29" spans="2:17" x14ac:dyDescent="0.35">
      <c r="B29" s="12"/>
      <c r="C29" s="11"/>
      <c r="D29" s="4" t="s">
        <v>0</v>
      </c>
      <c r="E29" s="4" t="s">
        <v>1</v>
      </c>
      <c r="F29" s="4" t="s">
        <v>2</v>
      </c>
      <c r="G29" s="4" t="s">
        <v>3</v>
      </c>
      <c r="H29" s="4" t="s">
        <v>4</v>
      </c>
      <c r="I29" s="4" t="s">
        <v>5</v>
      </c>
      <c r="J29" s="4" t="s">
        <v>6</v>
      </c>
      <c r="K29" s="4" t="s">
        <v>7</v>
      </c>
      <c r="L29" s="4" t="s">
        <v>8</v>
      </c>
      <c r="M29" s="4" t="s">
        <v>9</v>
      </c>
      <c r="N29" s="4" t="s">
        <v>10</v>
      </c>
      <c r="O29" s="4" t="s">
        <v>11</v>
      </c>
      <c r="Q29"/>
    </row>
    <row r="30" spans="2:17" ht="15.75" customHeight="1" x14ac:dyDescent="0.35">
      <c r="B30" s="105" t="s">
        <v>31</v>
      </c>
      <c r="C30" s="27"/>
      <c r="D30" s="106">
        <v>107823</v>
      </c>
      <c r="E30" s="106">
        <v>108079</v>
      </c>
      <c r="F30" s="106">
        <v>107125</v>
      </c>
      <c r="G30" s="106">
        <v>106572</v>
      </c>
      <c r="H30" s="106">
        <v>106892</v>
      </c>
      <c r="I30" s="106">
        <v>106552</v>
      </c>
      <c r="J30" s="106">
        <v>106685</v>
      </c>
      <c r="K30" s="106">
        <v>107579</v>
      </c>
      <c r="L30" s="106">
        <v>107667</v>
      </c>
      <c r="M30" s="106">
        <v>107738</v>
      </c>
      <c r="N30" s="106">
        <v>107934</v>
      </c>
      <c r="O30" s="106">
        <v>108564</v>
      </c>
      <c r="Q30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Índice</vt:lpstr>
      <vt:lpstr>I. Emplacamento</vt:lpstr>
      <vt:lpstr>II. Emplacamento Motorização</vt:lpstr>
      <vt:lpstr>III. Emplacamento Combustível</vt:lpstr>
      <vt:lpstr>IV. Emplacamento Empresa</vt:lpstr>
      <vt:lpstr>V. Exportação Volume</vt:lpstr>
      <vt:lpstr>VI. Produção</vt:lpstr>
      <vt:lpstr>VII.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Eduardo Lopez</cp:lastModifiedBy>
  <cp:lastPrinted>2011-08-19T20:06:29Z</cp:lastPrinted>
  <dcterms:created xsi:type="dcterms:W3CDTF">2011-07-20T12:20:43Z</dcterms:created>
  <dcterms:modified xsi:type="dcterms:W3CDTF">2025-02-14T14:11:42Z</dcterms:modified>
</cp:coreProperties>
</file>